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3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kristin/Documents/"/>
    </mc:Choice>
  </mc:AlternateContent>
  <xr:revisionPtr revIDLastSave="0" documentId="8_{FF717567-51CF-1043-B153-33164B010FD1}" xr6:coauthVersionLast="47" xr6:coauthVersionMax="47" xr10:uidLastSave="{00000000-0000-0000-0000-000000000000}"/>
  <bookViews>
    <workbookView xWindow="0" yWindow="0" windowWidth="28800" windowHeight="18000" tabRatio="743" xr2:uid="{00000000-000D-0000-FFFF-FFFF00000000}"/>
  </bookViews>
  <sheets>
    <sheet name="Budget Summary" sheetId="4" r:id="rId1"/>
  </sheets>
  <definedNames>
    <definedName name="_xlnm.Print_Titles" localSheetId="0">'Budget Summary'!$1:$3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9" i="4" l="1"/>
  <c r="E182" i="4"/>
  <c r="E171" i="4"/>
  <c r="E180" i="4"/>
  <c r="E153" i="4"/>
  <c r="E155" i="4"/>
  <c r="E166" i="4"/>
  <c r="E137" i="4"/>
  <c r="E139" i="4"/>
  <c r="E147" i="4"/>
  <c r="E119" i="4"/>
  <c r="E121" i="4"/>
  <c r="E132" i="4"/>
  <c r="E91" i="4"/>
  <c r="E68" i="4"/>
  <c r="E70" i="4"/>
  <c r="E85" i="4"/>
  <c r="E183" i="4"/>
  <c r="E184" i="4"/>
  <c r="D39" i="4"/>
  <c r="D182" i="4"/>
  <c r="D171" i="4"/>
  <c r="D180" i="4"/>
  <c r="D153" i="4"/>
  <c r="D155" i="4"/>
  <c r="D166" i="4"/>
  <c r="D137" i="4"/>
  <c r="D139" i="4"/>
  <c r="D147" i="4"/>
  <c r="D119" i="4"/>
  <c r="D121" i="4"/>
  <c r="D132" i="4"/>
  <c r="D91" i="4"/>
  <c r="D68" i="4"/>
  <c r="D70" i="4"/>
  <c r="D85" i="4"/>
  <c r="D183" i="4"/>
  <c r="D184" i="4"/>
  <c r="F184" i="4"/>
  <c r="C39" i="4"/>
  <c r="C182" i="4"/>
  <c r="C171" i="4"/>
  <c r="C180" i="4"/>
  <c r="C153" i="4"/>
  <c r="C155" i="4"/>
  <c r="C166" i="4"/>
  <c r="C137" i="4"/>
  <c r="C139" i="4"/>
  <c r="C147" i="4"/>
  <c r="C119" i="4"/>
  <c r="C121" i="4"/>
  <c r="C132" i="4"/>
  <c r="C91" i="4"/>
  <c r="C68" i="4"/>
  <c r="C70" i="4"/>
  <c r="C85" i="4"/>
  <c r="C183" i="4"/>
  <c r="C184" i="4"/>
  <c r="C185" i="4"/>
  <c r="D185" i="4"/>
  <c r="E185" i="4"/>
  <c r="F185" i="4"/>
  <c r="B39" i="4"/>
  <c r="B182" i="4"/>
  <c r="B171" i="4"/>
  <c r="B180" i="4"/>
  <c r="B153" i="4"/>
  <c r="B155" i="4"/>
  <c r="B166" i="4"/>
  <c r="B137" i="4"/>
  <c r="B139" i="4"/>
  <c r="B147" i="4"/>
  <c r="B119" i="4"/>
  <c r="B121" i="4"/>
  <c r="B132" i="4"/>
  <c r="B91" i="4"/>
  <c r="B68" i="4"/>
  <c r="B70" i="4"/>
  <c r="B85" i="4"/>
  <c r="B183" i="4"/>
  <c r="B184" i="4"/>
  <c r="F183" i="4"/>
  <c r="F182" i="4"/>
  <c r="F151" i="4"/>
  <c r="F136" i="4"/>
  <c r="C98" i="4"/>
  <c r="C100" i="4"/>
  <c r="C113" i="4"/>
  <c r="D98" i="4"/>
  <c r="D100" i="4"/>
  <c r="D113" i="4"/>
  <c r="E98" i="4"/>
  <c r="E100" i="4"/>
  <c r="E113" i="4"/>
  <c r="B98" i="4"/>
  <c r="B100" i="4"/>
  <c r="B113" i="4"/>
  <c r="F112" i="4"/>
  <c r="F111" i="4"/>
  <c r="F113" i="4"/>
  <c r="F82" i="4"/>
  <c r="C46" i="4"/>
  <c r="D46" i="4"/>
  <c r="E46" i="4"/>
  <c r="B46" i="4"/>
  <c r="C47" i="4"/>
  <c r="D47" i="4"/>
  <c r="E47" i="4"/>
  <c r="B47" i="4"/>
  <c r="F170" i="4"/>
  <c r="F171" i="4"/>
  <c r="F172" i="4"/>
  <c r="F173" i="4"/>
  <c r="F174" i="4"/>
  <c r="F175" i="4"/>
  <c r="F176" i="4"/>
  <c r="F177" i="4"/>
  <c r="F178" i="4"/>
  <c r="F179" i="4"/>
  <c r="F180" i="4"/>
  <c r="F169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50" i="4"/>
  <c r="F137" i="4"/>
  <c r="F138" i="4"/>
  <c r="F139" i="4"/>
  <c r="F140" i="4"/>
  <c r="F141" i="4"/>
  <c r="F142" i="4"/>
  <c r="F143" i="4"/>
  <c r="F144" i="4"/>
  <c r="F145" i="4"/>
  <c r="F146" i="4"/>
  <c r="F147" i="4"/>
  <c r="F135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16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94" i="4"/>
  <c r="F87" i="4"/>
  <c r="F88" i="4"/>
  <c r="F89" i="4"/>
  <c r="F90" i="4"/>
  <c r="F91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3" i="4"/>
  <c r="F84" i="4"/>
  <c r="F85" i="4"/>
  <c r="F64" i="4"/>
  <c r="F61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43" i="4"/>
  <c r="F29" i="4"/>
  <c r="F31" i="4"/>
  <c r="F39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30" i="4"/>
  <c r="F32" i="4"/>
  <c r="F33" i="4"/>
  <c r="F34" i="4"/>
  <c r="F35" i="4"/>
  <c r="F36" i="4"/>
  <c r="F37" i="4"/>
  <c r="F38" i="4"/>
  <c r="F6" i="4"/>
</calcChain>
</file>

<file path=xl/sharedStrings.xml><?xml version="1.0" encoding="utf-8"?>
<sst xmlns="http://schemas.openxmlformats.org/spreadsheetml/2006/main" count="178" uniqueCount="96">
  <si>
    <t>Salaries</t>
  </si>
  <si>
    <t>Salaries-Part-Time</t>
  </si>
  <si>
    <t>Salaries-Overtime</t>
  </si>
  <si>
    <t>Auto Allowance</t>
  </si>
  <si>
    <t>Longevity</t>
  </si>
  <si>
    <t>Life &amp; Health Insurance</t>
  </si>
  <si>
    <t>Workers' Compensation</t>
  </si>
  <si>
    <t>Contract - City Attorney</t>
  </si>
  <si>
    <t>Professional Services</t>
  </si>
  <si>
    <t>Training</t>
  </si>
  <si>
    <t>Computer Services and Support</t>
  </si>
  <si>
    <t>Physical Exams/Miscellaneous</t>
  </si>
  <si>
    <t>Maintenance, Purchased Equipment</t>
  </si>
  <si>
    <t>Insurance &amp; Bonds</t>
  </si>
  <si>
    <t>Phones, Pagers, Internet, Cable</t>
  </si>
  <si>
    <t>Postage</t>
  </si>
  <si>
    <t>Advertising - Legal &amp; Classified</t>
  </si>
  <si>
    <t>Advertising &amp; Promotions</t>
  </si>
  <si>
    <t>Printing &amp; Binding</t>
  </si>
  <si>
    <t>Travel (Mileage Meals Lodging)</t>
  </si>
  <si>
    <t>Memberships/License/Cert Renewal</t>
  </si>
  <si>
    <t>Board &amp; Local Meetings</t>
  </si>
  <si>
    <t>Supplies &amp; Equipment</t>
  </si>
  <si>
    <t>Supplies &amp; Equip-Computers &amp; Accessories</t>
  </si>
  <si>
    <t>Gasoline &amp; Oil for Vehicle/Equip</t>
  </si>
  <si>
    <t>Description</t>
  </si>
  <si>
    <t>Sales Taxes</t>
  </si>
  <si>
    <t>FIRE DEPARTMENT</t>
  </si>
  <si>
    <t>General Property Taxes-Current</t>
  </si>
  <si>
    <t>General Property Taxes-Delinquent</t>
  </si>
  <si>
    <t>Penalty &amp; Interest-On Property Taxes</t>
  </si>
  <si>
    <t>Mixed Beverage Taxes</t>
  </si>
  <si>
    <t>Franchise Taxes-Electric</t>
  </si>
  <si>
    <t>Franchise Taxes-Gas</t>
  </si>
  <si>
    <t>Franchise Taxes-Telephone (Municipal ROW Fees)</t>
  </si>
  <si>
    <t>Franchise Taxes-Cable TV</t>
  </si>
  <si>
    <t>Franchise Taxes-Refuse</t>
  </si>
  <si>
    <t>Franchise Taxes-Water</t>
  </si>
  <si>
    <t>Franchise Taxes-Wastewater</t>
  </si>
  <si>
    <t>Building Permits</t>
  </si>
  <si>
    <t>General Contractor's License</t>
  </si>
  <si>
    <t>Electric Permits</t>
  </si>
  <si>
    <t>HVAC Permits</t>
  </si>
  <si>
    <t>Electrician License</t>
  </si>
  <si>
    <t>Plumbing License</t>
  </si>
  <si>
    <t>HVAC License</t>
  </si>
  <si>
    <t>GENERAL FUND REVENUES</t>
  </si>
  <si>
    <t>FY14 ACTUAL</t>
  </si>
  <si>
    <t>FY15 ACTUAL</t>
  </si>
  <si>
    <t>FY16 BUDGET</t>
  </si>
  <si>
    <t>FY17 BUDGET</t>
  </si>
  <si>
    <t>GENERAL FUND EXPENDITURES</t>
  </si>
  <si>
    <t>REVENUE TOTALS</t>
  </si>
  <si>
    <t>% CHANGE FY16 - FY17</t>
  </si>
  <si>
    <t>Vendor Permits</t>
  </si>
  <si>
    <t>Health Dept Fines</t>
  </si>
  <si>
    <t>Grant Money Federal</t>
  </si>
  <si>
    <t>Grant Money State</t>
  </si>
  <si>
    <t>Hotel/Motel Tax</t>
  </si>
  <si>
    <t>Court Fines</t>
  </si>
  <si>
    <t>Parks &amp; Recreation Park Shelter Fees</t>
  </si>
  <si>
    <t>Parks &amp; Recreation Swimming Pool Fees</t>
  </si>
  <si>
    <t>Interest Income</t>
  </si>
  <si>
    <t>Rent on City Owned Property</t>
  </si>
  <si>
    <t>Refuse Collection</t>
  </si>
  <si>
    <t>Mileage Reimbursement</t>
  </si>
  <si>
    <t>Retirement</t>
  </si>
  <si>
    <t>FICA</t>
  </si>
  <si>
    <t>POLICE</t>
  </si>
  <si>
    <t>LEGAL</t>
  </si>
  <si>
    <t>PUBLIC WORKS</t>
  </si>
  <si>
    <t>PARKS &amp; RECREATION</t>
  </si>
  <si>
    <t>LIBRARY</t>
  </si>
  <si>
    <t>CITY COUNCIL</t>
  </si>
  <si>
    <t>ADMINISTRATION AND GENERAL CITY</t>
  </si>
  <si>
    <t>Phones, Internet, Cable</t>
  </si>
  <si>
    <t>TOTAL EXPENDITURES</t>
  </si>
  <si>
    <t>TOTAL REVENUES</t>
  </si>
  <si>
    <t>REVENUES OVER (UNDER) EXPENDITURES</t>
  </si>
  <si>
    <t>FUND BALANCE</t>
  </si>
  <si>
    <t>TOTAL ADMIN AND GENERAL CITY</t>
  </si>
  <si>
    <t>TOTAL POLICE</t>
  </si>
  <si>
    <t>TOTAL LEGAL</t>
  </si>
  <si>
    <t>TOTAL FIRE DEPARTMENT</t>
  </si>
  <si>
    <t>TOTAL PUBLIC WORKS</t>
  </si>
  <si>
    <t>TOTAL PARKS &amp; RECREATION</t>
  </si>
  <si>
    <t>TOTAL LIBRARY</t>
  </si>
  <si>
    <t>TOTAL CITY COUNCIL</t>
  </si>
  <si>
    <t>Library Fees and Fines</t>
  </si>
  <si>
    <t>Road Projects Special Assessments</t>
  </si>
  <si>
    <t>State Shared Revenues</t>
  </si>
  <si>
    <t>Public Safety Retirement Contributions</t>
  </si>
  <si>
    <t>Public Safety Retirement Contribution</t>
  </si>
  <si>
    <t>Overtime</t>
  </si>
  <si>
    <t>Books and Periodicals</t>
  </si>
  <si>
    <t>Downtown Master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</si>
</sst>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4" formatCode="_(&quot;$&quot;* #,##0.00_);_(&quot;$&quot;* \(#,##0.00\);_(&quot;$&quot;* &quot;-&quot;??_);_(@_)"/>
    <numFmt numFmtId="164" formatCode="mm/dd/yy"/>
    <numFmt numFmtId="165" formatCode="#,##0_ ;[Red]\-#,##0\ "/>
  </numFmts>
  <fonts count="9" x14ac:knownFonts="1">
    <font>
      <sz val="10"/>
      <color rgb="FF000000"/>
      <name val="Arial"/>
      <charset val="1"/>
    </font>
    <font>
      <sz val="10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</font>
    <font>
      <sz val="14"/>
      <color rgb="FF000000"/>
      <name val="Arial"/>
    </font>
    <font>
      <u/>
      <sz val="10"/>
      <color theme="10"/>
      <name val="Arial"/>
      <charset val="1"/>
    </font>
    <font>
      <u/>
      <sz val="10"/>
      <color theme="11"/>
      <name val="Arial"/>
      <charset val="1"/>
    </font>
    <font>
      <b/>
      <u/>
      <sz val="14"/>
      <color rgb="FF000000"/>
      <name val="Arial"/>
    </font>
    <font>
      <u/>
      <sz val="14"/>
      <color rgb="FF000000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33">
    <xf numFmtId="0" fontId="0" fillId="0" borderId="0"/>
    <xf numFmtId="16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1">
    <xf numFmtId="0" fontId="0" fillId="0" borderId="0" xfId="0"/>
    <xf numFmtId="0" fontId="4" fillId="0" borderId="0" xfId="0" applyFont="1"/>
    <xf numFmtId="0" fontId="3" fillId="0" borderId="2" xfId="0" applyFont="1" applyFill="1" applyBorder="1"/>
    <xf numFmtId="0" fontId="3" fillId="0" borderId="2" xfId="0" applyFont="1" applyFill="1" applyBorder="1" applyAlignment="1">
      <alignment horizontal="center" wrapText="1"/>
    </xf>
    <xf numFmtId="0" fontId="4" fillId="0" borderId="0" xfId="0" applyFont="1" applyFill="1" applyBorder="1"/>
    <xf numFmtId="0" fontId="3" fillId="0" borderId="0" xfId="0" applyFont="1" applyBorder="1"/>
    <xf numFmtId="0" fontId="4" fillId="0" borderId="0" xfId="0" applyFont="1" applyBorder="1" applyAlignment="1">
      <alignment horizontal="center"/>
    </xf>
    <xf numFmtId="41" fontId="4" fillId="0" borderId="0" xfId="0" applyNumberFormat="1" applyFont="1" applyBorder="1" applyAlignment="1">
      <alignment horizontal="center"/>
    </xf>
    <xf numFmtId="0" fontId="3" fillId="0" borderId="1" xfId="0" applyFont="1" applyBorder="1"/>
    <xf numFmtId="0" fontId="4" fillId="0" borderId="0" xfId="0" applyFont="1" applyBorder="1"/>
    <xf numFmtId="3" fontId="4" fillId="0" borderId="0" xfId="0" applyNumberFormat="1" applyFont="1"/>
    <xf numFmtId="0" fontId="4" fillId="0" borderId="0" xfId="0" applyFont="1" applyFill="1"/>
    <xf numFmtId="0" fontId="3" fillId="0" borderId="0" xfId="0" applyFont="1" applyFill="1" applyBorder="1" applyAlignment="1">
      <alignment horizontal="center" wrapText="1"/>
    </xf>
    <xf numFmtId="0" fontId="7" fillId="0" borderId="0" xfId="0" applyFont="1" applyBorder="1"/>
    <xf numFmtId="0" fontId="8" fillId="0" borderId="0" xfId="0" applyFont="1" applyBorder="1" applyAlignment="1">
      <alignment horizontal="center"/>
    </xf>
    <xf numFmtId="0" fontId="3" fillId="0" borderId="0" xfId="0" applyFont="1"/>
    <xf numFmtId="165" fontId="4" fillId="0" borderId="0" xfId="2" applyNumberFormat="1" applyFont="1"/>
    <xf numFmtId="165" fontId="4" fillId="0" borderId="0" xfId="2" applyNumberFormat="1" applyFont="1" applyFill="1"/>
    <xf numFmtId="165" fontId="4" fillId="0" borderId="0" xfId="2" applyNumberFormat="1" applyFont="1" applyBorder="1" applyAlignment="1">
      <alignment horizontal="center"/>
    </xf>
    <xf numFmtId="165" fontId="4" fillId="0" borderId="0" xfId="0" applyNumberFormat="1" applyFont="1"/>
    <xf numFmtId="165" fontId="4" fillId="0" borderId="0" xfId="2" applyNumberFormat="1" applyFont="1" applyFill="1" applyBorder="1"/>
    <xf numFmtId="165" fontId="4" fillId="0" borderId="0" xfId="2" applyNumberFormat="1" applyFont="1" applyBorder="1"/>
    <xf numFmtId="165" fontId="4" fillId="0" borderId="0" xfId="2" applyNumberFormat="1" applyFont="1" applyFill="1" applyBorder="1" applyAlignment="1">
      <alignment horizontal="center"/>
    </xf>
    <xf numFmtId="10" fontId="4" fillId="0" borderId="0" xfId="0" applyNumberFormat="1" applyFont="1" applyAlignment="1">
      <alignment horizontal="right"/>
    </xf>
    <xf numFmtId="10" fontId="4" fillId="0" borderId="0" xfId="0" applyNumberFormat="1" applyFont="1" applyFill="1" applyAlignment="1">
      <alignment horizontal="right"/>
    </xf>
    <xf numFmtId="10" fontId="4" fillId="0" borderId="0" xfId="0" applyNumberFormat="1" applyFont="1" applyBorder="1" applyAlignment="1">
      <alignment horizontal="right"/>
    </xf>
    <xf numFmtId="165" fontId="3" fillId="0" borderId="1" xfId="2" applyNumberFormat="1" applyFont="1" applyFill="1" applyBorder="1"/>
    <xf numFmtId="10" fontId="3" fillId="0" borderId="1" xfId="0" applyNumberFormat="1" applyFont="1" applyBorder="1" applyAlignment="1">
      <alignment horizontal="right"/>
    </xf>
    <xf numFmtId="165" fontId="3" fillId="0" borderId="1" xfId="2" applyNumberFormat="1" applyFont="1" applyBorder="1"/>
    <xf numFmtId="165" fontId="3" fillId="0" borderId="0" xfId="0" applyNumberFormat="1" applyFont="1"/>
    <xf numFmtId="0" fontId="3" fillId="0" borderId="0" xfId="0" applyFont="1" applyAlignment="1">
      <alignment horizontal="center"/>
    </xf>
  </cellXfs>
  <cellStyles count="33">
    <cellStyle name="Currency" xfId="2" builtinId="4"/>
    <cellStyle name="Date_simple" xfId="1" xr:uid="{00000000-0005-0000-0000-000001000000}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Normal" xfId="0" builtinId="0"/>
  </cellStyles>
  <dxfs count="0"/>
  <tableStyles count="0" defaultTableStyle="TableStyleMedium9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H1243"/>
  <sheetViews>
    <sheetView tabSelected="1" zoomScale="80" zoomScaleNormal="80" zoomScaleSheetLayoutView="100" zoomScalePageLayoutView="80" workbookViewId="0">
      <pane ySplit="3" topLeftCell="A4" activePane="bottomLeft" state="frozen"/>
      <selection pane="bottomLeft" activeCell="B11" sqref="B11"/>
    </sheetView>
  </sheetViews>
  <sheetFormatPr baseColWidth="10" defaultColWidth="19.6640625" defaultRowHeight="18" x14ac:dyDescent="0.2"/>
  <cols>
    <col min="1" max="1" width="54.6640625" style="1" customWidth="1"/>
    <col min="2" max="16384" width="19.6640625" style="1"/>
  </cols>
  <sheetData>
    <row r="1" spans="1:6" x14ac:dyDescent="0.2">
      <c r="A1" s="30"/>
      <c r="B1" s="30"/>
      <c r="C1" s="30"/>
      <c r="D1" s="30"/>
      <c r="E1" s="30"/>
      <c r="F1" s="30"/>
    </row>
    <row r="3" spans="1:6" s="4" customFormat="1" ht="39.75" customHeight="1" thickBot="1" x14ac:dyDescent="0.25">
      <c r="A3" s="2" t="s">
        <v>25</v>
      </c>
      <c r="B3" s="3" t="s">
        <v>47</v>
      </c>
      <c r="C3" s="3" t="s">
        <v>48</v>
      </c>
      <c r="D3" s="3" t="s">
        <v>49</v>
      </c>
      <c r="E3" s="3" t="s">
        <v>50</v>
      </c>
      <c r="F3" s="3" t="s">
        <v>53</v>
      </c>
    </row>
    <row r="4" spans="1:6" x14ac:dyDescent="0.2">
      <c r="C4" s="12"/>
      <c r="D4" s="12"/>
      <c r="E4" s="12"/>
      <c r="F4" s="12"/>
    </row>
    <row r="5" spans="1:6" x14ac:dyDescent="0.2">
      <c r="A5" s="13" t="s">
        <v>46</v>
      </c>
      <c r="B5" s="14"/>
      <c r="C5" s="6"/>
      <c r="D5" s="7"/>
      <c r="E5" s="6"/>
      <c r="F5" s="6"/>
    </row>
    <row r="6" spans="1:6" x14ac:dyDescent="0.2">
      <c r="A6" s="1" t="s">
        <v>28</v>
      </c>
      <c r="B6" s="16">
        <v>7587970</v>
      </c>
      <c r="C6" s="16">
        <v>7876509</v>
      </c>
      <c r="D6" s="16">
        <v>7980987</v>
      </c>
      <c r="E6" s="16">
        <v>8000025</v>
      </c>
      <c r="F6" s="23">
        <f>(E6-D6)/D6</f>
        <v>2.385419247017944E-3</v>
      </c>
    </row>
    <row r="7" spans="1:6" x14ac:dyDescent="0.2">
      <c r="A7" s="1" t="s">
        <v>29</v>
      </c>
      <c r="B7" s="16">
        <v>36841.339999999997</v>
      </c>
      <c r="C7" s="16">
        <v>37000</v>
      </c>
      <c r="D7" s="16">
        <v>39500</v>
      </c>
      <c r="E7" s="16">
        <v>42000</v>
      </c>
      <c r="F7" s="23">
        <f t="shared" ref="F7:F38" si="0">(E7-D7)/D7</f>
        <v>6.3291139240506333E-2</v>
      </c>
    </row>
    <row r="8" spans="1:6" x14ac:dyDescent="0.2">
      <c r="A8" s="1" t="s">
        <v>30</v>
      </c>
      <c r="B8" s="16">
        <v>48887.86</v>
      </c>
      <c r="C8" s="16">
        <v>51000</v>
      </c>
      <c r="D8" s="16">
        <v>55000</v>
      </c>
      <c r="E8" s="16">
        <v>55750</v>
      </c>
      <c r="F8" s="23">
        <f t="shared" si="0"/>
        <v>1.3636363636363636E-2</v>
      </c>
    </row>
    <row r="9" spans="1:6" x14ac:dyDescent="0.2">
      <c r="A9" s="1" t="s">
        <v>26</v>
      </c>
      <c r="B9" s="16">
        <v>8787656</v>
      </c>
      <c r="C9" s="16">
        <v>9080800</v>
      </c>
      <c r="D9" s="16">
        <v>9234098</v>
      </c>
      <c r="E9" s="16">
        <v>9345000</v>
      </c>
      <c r="F9" s="23">
        <f t="shared" si="0"/>
        <v>1.2010052308303421E-2</v>
      </c>
    </row>
    <row r="10" spans="1:6" x14ac:dyDescent="0.2">
      <c r="A10" s="1" t="s">
        <v>31</v>
      </c>
      <c r="B10" s="16">
        <v>81148.850000000006</v>
      </c>
      <c r="C10" s="16">
        <v>73000</v>
      </c>
      <c r="D10" s="16">
        <v>84000</v>
      </c>
      <c r="E10" s="16">
        <v>85000</v>
      </c>
      <c r="F10" s="23">
        <f t="shared" si="0"/>
        <v>1.1904761904761904E-2</v>
      </c>
    </row>
    <row r="11" spans="1:6" x14ac:dyDescent="0.2">
      <c r="A11" s="1" t="s">
        <v>32</v>
      </c>
      <c r="B11" s="16">
        <v>2213877.7000000002</v>
      </c>
      <c r="C11" s="16">
        <v>2259000</v>
      </c>
      <c r="D11" s="16">
        <v>2100000</v>
      </c>
      <c r="E11" s="16">
        <v>2310000</v>
      </c>
      <c r="F11" s="23">
        <f t="shared" si="0"/>
        <v>0.1</v>
      </c>
    </row>
    <row r="12" spans="1:6" x14ac:dyDescent="0.2">
      <c r="A12" s="1" t="s">
        <v>33</v>
      </c>
      <c r="B12" s="16">
        <v>362972.04</v>
      </c>
      <c r="C12" s="16">
        <v>308000</v>
      </c>
      <c r="D12" s="16">
        <v>333000</v>
      </c>
      <c r="E12" s="16">
        <v>350000</v>
      </c>
      <c r="F12" s="23">
        <f t="shared" si="0"/>
        <v>5.1051051051051052E-2</v>
      </c>
    </row>
    <row r="13" spans="1:6" x14ac:dyDescent="0.2">
      <c r="A13" s="1" t="s">
        <v>34</v>
      </c>
      <c r="B13" s="16">
        <v>213443.31</v>
      </c>
      <c r="C13" s="16">
        <v>174000</v>
      </c>
      <c r="D13" s="16">
        <v>225000</v>
      </c>
      <c r="E13" s="16">
        <v>225000</v>
      </c>
      <c r="F13" s="23">
        <f t="shared" si="0"/>
        <v>0</v>
      </c>
    </row>
    <row r="14" spans="1:6" x14ac:dyDescent="0.2">
      <c r="A14" s="1" t="s">
        <v>35</v>
      </c>
      <c r="B14" s="16">
        <v>80542.92</v>
      </c>
      <c r="C14" s="16">
        <v>95000</v>
      </c>
      <c r="D14" s="16">
        <v>85000</v>
      </c>
      <c r="E14" s="16">
        <v>87000</v>
      </c>
      <c r="F14" s="23">
        <f t="shared" si="0"/>
        <v>2.3529411764705882E-2</v>
      </c>
    </row>
    <row r="15" spans="1:6" x14ac:dyDescent="0.2">
      <c r="A15" s="1" t="s">
        <v>36</v>
      </c>
      <c r="B15" s="16">
        <v>495163.03</v>
      </c>
      <c r="C15" s="16">
        <v>483000</v>
      </c>
      <c r="D15" s="16">
        <v>570000</v>
      </c>
      <c r="E15" s="16">
        <v>586000</v>
      </c>
      <c r="F15" s="23">
        <f t="shared" si="0"/>
        <v>2.8070175438596492E-2</v>
      </c>
    </row>
    <row r="16" spans="1:6" x14ac:dyDescent="0.2">
      <c r="A16" s="1" t="s">
        <v>37</v>
      </c>
      <c r="B16" s="16">
        <v>496000</v>
      </c>
      <c r="C16" s="16">
        <v>503000</v>
      </c>
      <c r="D16" s="16">
        <v>503000</v>
      </c>
      <c r="E16" s="16">
        <v>538000</v>
      </c>
      <c r="F16" s="23">
        <f t="shared" si="0"/>
        <v>6.9582504970178927E-2</v>
      </c>
    </row>
    <row r="17" spans="1:6" x14ac:dyDescent="0.2">
      <c r="A17" s="1" t="s">
        <v>38</v>
      </c>
      <c r="B17" s="16">
        <v>366000</v>
      </c>
      <c r="C17" s="16">
        <v>378000</v>
      </c>
      <c r="D17" s="16">
        <v>378000</v>
      </c>
      <c r="E17" s="16">
        <v>387000</v>
      </c>
      <c r="F17" s="23">
        <f t="shared" si="0"/>
        <v>2.3809523809523808E-2</v>
      </c>
    </row>
    <row r="18" spans="1:6" x14ac:dyDescent="0.2">
      <c r="A18" s="1" t="s">
        <v>39</v>
      </c>
      <c r="B18" s="16">
        <v>413290.23999999999</v>
      </c>
      <c r="C18" s="16">
        <v>340000</v>
      </c>
      <c r="D18" s="16">
        <v>495000</v>
      </c>
      <c r="E18" s="16">
        <v>485000</v>
      </c>
      <c r="F18" s="23">
        <f t="shared" si="0"/>
        <v>-2.0202020202020204E-2</v>
      </c>
    </row>
    <row r="19" spans="1:6" x14ac:dyDescent="0.2">
      <c r="A19" s="1" t="s">
        <v>40</v>
      </c>
      <c r="B19" s="16">
        <v>16263.9</v>
      </c>
      <c r="C19" s="16">
        <v>20000</v>
      </c>
      <c r="D19" s="16">
        <v>26000</v>
      </c>
      <c r="E19" s="16">
        <v>26000</v>
      </c>
      <c r="F19" s="23">
        <f t="shared" si="0"/>
        <v>0</v>
      </c>
    </row>
    <row r="20" spans="1:6" x14ac:dyDescent="0.2">
      <c r="A20" s="1" t="s">
        <v>41</v>
      </c>
      <c r="B20" s="16">
        <v>76248.14</v>
      </c>
      <c r="C20" s="16">
        <v>65000</v>
      </c>
      <c r="D20" s="16">
        <v>95000</v>
      </c>
      <c r="E20" s="16">
        <v>94000</v>
      </c>
      <c r="F20" s="23">
        <f t="shared" si="0"/>
        <v>-1.0526315789473684E-2</v>
      </c>
    </row>
    <row r="21" spans="1:6" x14ac:dyDescent="0.2">
      <c r="A21" s="1" t="s">
        <v>42</v>
      </c>
      <c r="B21" s="16">
        <v>46925.3</v>
      </c>
      <c r="C21" s="16">
        <v>37000</v>
      </c>
      <c r="D21" s="16">
        <v>50000</v>
      </c>
      <c r="E21" s="16">
        <v>53000</v>
      </c>
      <c r="F21" s="23">
        <f t="shared" si="0"/>
        <v>0.06</v>
      </c>
    </row>
    <row r="22" spans="1:6" x14ac:dyDescent="0.2">
      <c r="A22" s="1" t="s">
        <v>43</v>
      </c>
      <c r="B22" s="16">
        <v>10900</v>
      </c>
      <c r="C22" s="16">
        <v>11000</v>
      </c>
      <c r="D22" s="16">
        <v>12000</v>
      </c>
      <c r="E22" s="16">
        <v>12000</v>
      </c>
      <c r="F22" s="23">
        <f t="shared" si="0"/>
        <v>0</v>
      </c>
    </row>
    <row r="23" spans="1:6" x14ac:dyDescent="0.2">
      <c r="A23" s="1" t="s">
        <v>44</v>
      </c>
      <c r="B23" s="16">
        <v>8315</v>
      </c>
      <c r="C23" s="16">
        <v>9500</v>
      </c>
      <c r="D23" s="16">
        <v>9000</v>
      </c>
      <c r="E23" s="16">
        <v>9500</v>
      </c>
      <c r="F23" s="23">
        <f t="shared" si="0"/>
        <v>5.5555555555555552E-2</v>
      </c>
    </row>
    <row r="24" spans="1:6" x14ac:dyDescent="0.2">
      <c r="A24" s="1" t="s">
        <v>45</v>
      </c>
      <c r="B24" s="16">
        <v>7304.85</v>
      </c>
      <c r="C24" s="16">
        <v>8200</v>
      </c>
      <c r="D24" s="16">
        <v>8800</v>
      </c>
      <c r="E24" s="16">
        <v>9000</v>
      </c>
      <c r="F24" s="23">
        <f t="shared" si="0"/>
        <v>2.2727272727272728E-2</v>
      </c>
    </row>
    <row r="25" spans="1:6" x14ac:dyDescent="0.2">
      <c r="A25" s="1" t="s">
        <v>54</v>
      </c>
      <c r="B25" s="16">
        <v>1880</v>
      </c>
      <c r="C25" s="16">
        <v>200</v>
      </c>
      <c r="D25" s="16">
        <v>1000</v>
      </c>
      <c r="E25" s="16">
        <v>1000</v>
      </c>
      <c r="F25" s="23">
        <f t="shared" si="0"/>
        <v>0</v>
      </c>
    </row>
    <row r="26" spans="1:6" x14ac:dyDescent="0.2">
      <c r="A26" s="1" t="s">
        <v>55</v>
      </c>
      <c r="B26" s="16">
        <v>34070</v>
      </c>
      <c r="C26" s="16">
        <v>33000</v>
      </c>
      <c r="D26" s="16">
        <v>37000</v>
      </c>
      <c r="E26" s="16">
        <v>41000</v>
      </c>
      <c r="F26" s="23">
        <f t="shared" si="0"/>
        <v>0.10810810810810811</v>
      </c>
    </row>
    <row r="27" spans="1:6" x14ac:dyDescent="0.2">
      <c r="A27" s="11" t="s">
        <v>56</v>
      </c>
      <c r="B27" s="17">
        <v>75890</v>
      </c>
      <c r="C27" s="17">
        <v>72328</v>
      </c>
      <c r="D27" s="17">
        <v>103250</v>
      </c>
      <c r="E27" s="17">
        <v>90000</v>
      </c>
      <c r="F27" s="24">
        <f t="shared" si="0"/>
        <v>-0.12832929782082325</v>
      </c>
    </row>
    <row r="28" spans="1:6" x14ac:dyDescent="0.2">
      <c r="A28" s="11" t="s">
        <v>57</v>
      </c>
      <c r="B28" s="17">
        <v>13809.04</v>
      </c>
      <c r="C28" s="17">
        <v>18000</v>
      </c>
      <c r="D28" s="17">
        <v>18000</v>
      </c>
      <c r="E28" s="17">
        <v>20000</v>
      </c>
      <c r="F28" s="24">
        <f t="shared" si="0"/>
        <v>0.1111111111111111</v>
      </c>
    </row>
    <row r="29" spans="1:6" x14ac:dyDescent="0.2">
      <c r="A29" s="11" t="s">
        <v>89</v>
      </c>
      <c r="B29" s="17">
        <v>46500</v>
      </c>
      <c r="C29" s="17">
        <v>28750</v>
      </c>
      <c r="D29" s="17">
        <v>83000</v>
      </c>
      <c r="E29" s="17">
        <v>75000</v>
      </c>
      <c r="F29" s="24">
        <f t="shared" si="0"/>
        <v>-9.6385542168674704E-2</v>
      </c>
    </row>
    <row r="30" spans="1:6" x14ac:dyDescent="0.2">
      <c r="A30" s="1" t="s">
        <v>58</v>
      </c>
      <c r="B30" s="16">
        <v>18079</v>
      </c>
      <c r="C30" s="16">
        <v>18546</v>
      </c>
      <c r="D30" s="16">
        <v>19250</v>
      </c>
      <c r="E30" s="16">
        <v>19250</v>
      </c>
      <c r="F30" s="23">
        <f t="shared" si="0"/>
        <v>0</v>
      </c>
    </row>
    <row r="31" spans="1:6" x14ac:dyDescent="0.2">
      <c r="A31" s="1" t="s">
        <v>88</v>
      </c>
      <c r="B31" s="16">
        <v>105250</v>
      </c>
      <c r="C31" s="16">
        <v>107806</v>
      </c>
      <c r="D31" s="16">
        <v>110500</v>
      </c>
      <c r="E31" s="16">
        <v>112750</v>
      </c>
      <c r="F31" s="23">
        <f t="shared" si="0"/>
        <v>2.0361990950226245E-2</v>
      </c>
    </row>
    <row r="32" spans="1:6" x14ac:dyDescent="0.2">
      <c r="A32" s="1" t="s">
        <v>59</v>
      </c>
      <c r="B32" s="16">
        <v>403307.98</v>
      </c>
      <c r="C32" s="16">
        <v>410000</v>
      </c>
      <c r="D32" s="16">
        <v>460000</v>
      </c>
      <c r="E32" s="16">
        <v>474000</v>
      </c>
      <c r="F32" s="23">
        <f t="shared" si="0"/>
        <v>3.0434782608695653E-2</v>
      </c>
    </row>
    <row r="33" spans="1:6" x14ac:dyDescent="0.2">
      <c r="A33" s="1" t="s">
        <v>60</v>
      </c>
      <c r="B33" s="16">
        <v>3000</v>
      </c>
      <c r="C33" s="16">
        <v>2500</v>
      </c>
      <c r="D33" s="16">
        <v>3300</v>
      </c>
      <c r="E33" s="16">
        <v>3000</v>
      </c>
      <c r="F33" s="23">
        <f t="shared" si="0"/>
        <v>-9.0909090909090912E-2</v>
      </c>
    </row>
    <row r="34" spans="1:6" x14ac:dyDescent="0.2">
      <c r="A34" s="1" t="s">
        <v>61</v>
      </c>
      <c r="B34" s="16">
        <v>43580</v>
      </c>
      <c r="C34" s="16">
        <v>42105</v>
      </c>
      <c r="D34" s="16">
        <v>45000</v>
      </c>
      <c r="E34" s="16">
        <v>46500</v>
      </c>
      <c r="F34" s="23">
        <f t="shared" si="0"/>
        <v>3.3333333333333333E-2</v>
      </c>
    </row>
    <row r="35" spans="1:6" x14ac:dyDescent="0.2">
      <c r="A35" s="1" t="s">
        <v>62</v>
      </c>
      <c r="B35" s="16">
        <v>12609.41</v>
      </c>
      <c r="C35" s="16">
        <v>11788</v>
      </c>
      <c r="D35" s="16">
        <v>10000</v>
      </c>
      <c r="E35" s="16">
        <v>8800</v>
      </c>
      <c r="F35" s="23">
        <f t="shared" si="0"/>
        <v>-0.12</v>
      </c>
    </row>
    <row r="36" spans="1:6" x14ac:dyDescent="0.2">
      <c r="A36" s="1" t="s">
        <v>63</v>
      </c>
      <c r="B36" s="16">
        <v>30000</v>
      </c>
      <c r="C36" s="16">
        <v>30000</v>
      </c>
      <c r="D36" s="16">
        <v>30000</v>
      </c>
      <c r="E36" s="16">
        <v>25000</v>
      </c>
      <c r="F36" s="23">
        <f t="shared" si="0"/>
        <v>-0.16666666666666666</v>
      </c>
    </row>
    <row r="37" spans="1:6" x14ac:dyDescent="0.2">
      <c r="A37" s="1" t="s">
        <v>90</v>
      </c>
      <c r="B37" s="16">
        <v>750000</v>
      </c>
      <c r="C37" s="16">
        <v>750000</v>
      </c>
      <c r="D37" s="16">
        <v>800000</v>
      </c>
      <c r="E37" s="16">
        <v>775000</v>
      </c>
      <c r="F37" s="23">
        <f t="shared" si="0"/>
        <v>-3.125E-2</v>
      </c>
    </row>
    <row r="38" spans="1:6" x14ac:dyDescent="0.2">
      <c r="A38" s="1" t="s">
        <v>64</v>
      </c>
      <c r="B38" s="16">
        <v>54000</v>
      </c>
      <c r="C38" s="16">
        <v>56000</v>
      </c>
      <c r="D38" s="16">
        <v>56000</v>
      </c>
      <c r="E38" s="16">
        <v>58000</v>
      </c>
      <c r="F38" s="23">
        <f t="shared" si="0"/>
        <v>3.5714285714285712E-2</v>
      </c>
    </row>
    <row r="39" spans="1:6" x14ac:dyDescent="0.2">
      <c r="A39" s="8" t="s">
        <v>52</v>
      </c>
      <c r="B39" s="28">
        <f>SUM(B6:B38)</f>
        <v>22941725.91</v>
      </c>
      <c r="C39" s="28">
        <f t="shared" ref="C39:E39" si="1">SUM(C6:C38)</f>
        <v>23390032</v>
      </c>
      <c r="D39" s="28">
        <f t="shared" si="1"/>
        <v>24059685</v>
      </c>
      <c r="E39" s="28">
        <f t="shared" si="1"/>
        <v>24448575</v>
      </c>
      <c r="F39" s="27">
        <f t="shared" ref="F39" si="2">(E39-D39)/D39</f>
        <v>1.6163553263477889E-2</v>
      </c>
    </row>
    <row r="40" spans="1:6" x14ac:dyDescent="0.2">
      <c r="A40" s="4"/>
      <c r="B40" s="22"/>
      <c r="C40" s="22"/>
      <c r="D40" s="22"/>
      <c r="E40" s="22"/>
      <c r="F40" s="24"/>
    </row>
    <row r="41" spans="1:6" x14ac:dyDescent="0.2">
      <c r="A41" s="13" t="s">
        <v>51</v>
      </c>
      <c r="B41" s="18"/>
      <c r="C41" s="18"/>
      <c r="D41" s="18"/>
      <c r="E41" s="18"/>
      <c r="F41" s="23"/>
    </row>
    <row r="42" spans="1:6" x14ac:dyDescent="0.2">
      <c r="A42" s="5" t="s">
        <v>74</v>
      </c>
      <c r="B42" s="18"/>
      <c r="C42" s="18"/>
      <c r="D42" s="18"/>
      <c r="E42" s="18"/>
      <c r="F42" s="23"/>
    </row>
    <row r="43" spans="1:6" x14ac:dyDescent="0.2">
      <c r="A43" s="1" t="s">
        <v>0</v>
      </c>
      <c r="B43" s="16">
        <v>275789</v>
      </c>
      <c r="C43" s="16">
        <v>280765</v>
      </c>
      <c r="D43" s="16">
        <v>286560</v>
      </c>
      <c r="E43" s="16">
        <v>292450</v>
      </c>
      <c r="F43" s="23">
        <f t="shared" ref="F43:F61" si="3">(E43-D43)/D43</f>
        <v>2.0554159687325515E-2</v>
      </c>
    </row>
    <row r="44" spans="1:6" x14ac:dyDescent="0.2">
      <c r="A44" s="1" t="s">
        <v>2</v>
      </c>
      <c r="B44" s="16">
        <v>3421</v>
      </c>
      <c r="C44" s="16">
        <v>1897</v>
      </c>
      <c r="D44" s="16">
        <v>2250</v>
      </c>
      <c r="E44" s="16">
        <v>2500</v>
      </c>
      <c r="F44" s="23">
        <f t="shared" si="3"/>
        <v>0.1111111111111111</v>
      </c>
    </row>
    <row r="45" spans="1:6" x14ac:dyDescent="0.2">
      <c r="A45" s="1" t="s">
        <v>65</v>
      </c>
      <c r="B45" s="16">
        <v>6250</v>
      </c>
      <c r="C45" s="16">
        <v>6250</v>
      </c>
      <c r="D45" s="16">
        <v>6500</v>
      </c>
      <c r="E45" s="16">
        <v>6500</v>
      </c>
      <c r="F45" s="23">
        <f t="shared" si="3"/>
        <v>0</v>
      </c>
    </row>
    <row r="46" spans="1:6" x14ac:dyDescent="0.2">
      <c r="A46" s="1" t="s">
        <v>66</v>
      </c>
      <c r="B46" s="16">
        <f>(B43+B44)*0.1219</f>
        <v>34035.699000000001</v>
      </c>
      <c r="C46" s="16">
        <f t="shared" ref="C46:E46" si="4">(C43+C44)*0.1219</f>
        <v>34456.497799999997</v>
      </c>
      <c r="D46" s="16">
        <f t="shared" si="4"/>
        <v>35205.938999999998</v>
      </c>
      <c r="E46" s="16">
        <f t="shared" si="4"/>
        <v>35954.404999999999</v>
      </c>
      <c r="F46" s="23">
        <f t="shared" si="3"/>
        <v>2.1259651674111018E-2</v>
      </c>
    </row>
    <row r="47" spans="1:6" x14ac:dyDescent="0.2">
      <c r="A47" s="1" t="s">
        <v>67</v>
      </c>
      <c r="B47" s="16">
        <f>(B43+B44)*0.0765</f>
        <v>21359.564999999999</v>
      </c>
      <c r="C47" s="16">
        <f t="shared" ref="C47:E47" si="5">(C43+C44)*0.0765</f>
        <v>21623.643</v>
      </c>
      <c r="D47" s="16">
        <f t="shared" si="5"/>
        <v>22093.965</v>
      </c>
      <c r="E47" s="16">
        <f t="shared" si="5"/>
        <v>22563.674999999999</v>
      </c>
      <c r="F47" s="23">
        <f t="shared" si="3"/>
        <v>2.1259651674110966E-2</v>
      </c>
    </row>
    <row r="48" spans="1:6" x14ac:dyDescent="0.2">
      <c r="A48" s="1" t="s">
        <v>5</v>
      </c>
      <c r="B48" s="16">
        <v>50450</v>
      </c>
      <c r="C48" s="16">
        <v>47400</v>
      </c>
      <c r="D48" s="16">
        <v>49470</v>
      </c>
      <c r="E48" s="16">
        <v>50390</v>
      </c>
      <c r="F48" s="23">
        <f t="shared" si="3"/>
        <v>1.8597129573478876E-2</v>
      </c>
    </row>
    <row r="49" spans="1:6" x14ac:dyDescent="0.2">
      <c r="A49" s="1" t="s">
        <v>6</v>
      </c>
      <c r="B49" s="16">
        <v>1437.21</v>
      </c>
      <c r="C49" s="16">
        <v>1780</v>
      </c>
      <c r="D49" s="16">
        <v>2100</v>
      </c>
      <c r="E49" s="16">
        <v>1740</v>
      </c>
      <c r="F49" s="23">
        <f t="shared" si="3"/>
        <v>-0.17142857142857143</v>
      </c>
    </row>
    <row r="50" spans="1:6" x14ac:dyDescent="0.2">
      <c r="A50" s="1" t="s">
        <v>8</v>
      </c>
      <c r="B50" s="16">
        <v>34391.46</v>
      </c>
      <c r="C50" s="16">
        <v>33500</v>
      </c>
      <c r="D50" s="16">
        <v>19140</v>
      </c>
      <c r="E50" s="16">
        <v>24000</v>
      </c>
      <c r="F50" s="23">
        <f t="shared" si="3"/>
        <v>0.25391849529780564</v>
      </c>
    </row>
    <row r="51" spans="1:6" x14ac:dyDescent="0.2">
      <c r="A51" s="1" t="s">
        <v>9</v>
      </c>
      <c r="B51" s="16">
        <v>1270</v>
      </c>
      <c r="C51" s="16">
        <v>4000</v>
      </c>
      <c r="D51" s="16">
        <v>4000</v>
      </c>
      <c r="E51" s="16">
        <v>4400</v>
      </c>
      <c r="F51" s="23">
        <f t="shared" si="3"/>
        <v>0.1</v>
      </c>
    </row>
    <row r="52" spans="1:6" x14ac:dyDescent="0.2">
      <c r="A52" s="1" t="s">
        <v>13</v>
      </c>
      <c r="B52" s="16">
        <v>185075</v>
      </c>
      <c r="C52" s="16">
        <v>188652</v>
      </c>
      <c r="D52" s="16">
        <v>191350</v>
      </c>
      <c r="E52" s="16">
        <v>193775</v>
      </c>
      <c r="F52" s="23">
        <f t="shared" si="3"/>
        <v>1.2673112098249282E-2</v>
      </c>
    </row>
    <row r="53" spans="1:6" x14ac:dyDescent="0.2">
      <c r="A53" s="1" t="s">
        <v>75</v>
      </c>
      <c r="B53" s="16">
        <v>5841.41</v>
      </c>
      <c r="C53" s="16">
        <v>7500</v>
      </c>
      <c r="D53" s="16">
        <v>7460</v>
      </c>
      <c r="E53" s="16">
        <v>7500</v>
      </c>
      <c r="F53" s="23">
        <f t="shared" si="3"/>
        <v>5.3619302949061663E-3</v>
      </c>
    </row>
    <row r="54" spans="1:6" x14ac:dyDescent="0.2">
      <c r="A54" s="1" t="s">
        <v>15</v>
      </c>
      <c r="B54" s="16">
        <v>1960.38</v>
      </c>
      <c r="C54" s="16">
        <v>2200</v>
      </c>
      <c r="D54" s="16">
        <v>1900</v>
      </c>
      <c r="E54" s="16">
        <v>2000</v>
      </c>
      <c r="F54" s="23">
        <f t="shared" si="3"/>
        <v>5.2631578947368418E-2</v>
      </c>
    </row>
    <row r="55" spans="1:6" x14ac:dyDescent="0.2">
      <c r="A55" s="1" t="s">
        <v>16</v>
      </c>
      <c r="B55" s="16">
        <v>6286.51</v>
      </c>
      <c r="C55" s="16">
        <v>5500</v>
      </c>
      <c r="D55" s="16">
        <v>9000</v>
      </c>
      <c r="E55" s="16">
        <v>8000</v>
      </c>
      <c r="F55" s="23">
        <f t="shared" si="3"/>
        <v>-0.1111111111111111</v>
      </c>
    </row>
    <row r="56" spans="1:6" x14ac:dyDescent="0.2">
      <c r="A56" s="1" t="s">
        <v>18</v>
      </c>
      <c r="B56" s="16">
        <v>13830.48</v>
      </c>
      <c r="C56" s="16">
        <v>16000</v>
      </c>
      <c r="D56" s="16">
        <v>16500</v>
      </c>
      <c r="E56" s="16">
        <v>14500</v>
      </c>
      <c r="F56" s="23">
        <f t="shared" si="3"/>
        <v>-0.12121212121212122</v>
      </c>
    </row>
    <row r="57" spans="1:6" x14ac:dyDescent="0.2">
      <c r="A57" s="1" t="s">
        <v>19</v>
      </c>
      <c r="B57" s="16">
        <v>4650.91</v>
      </c>
      <c r="C57" s="16">
        <v>5500</v>
      </c>
      <c r="D57" s="16">
        <v>8500</v>
      </c>
      <c r="E57" s="16">
        <v>9000</v>
      </c>
      <c r="F57" s="23">
        <f t="shared" si="3"/>
        <v>5.8823529411764705E-2</v>
      </c>
    </row>
    <row r="58" spans="1:6" x14ac:dyDescent="0.2">
      <c r="A58" s="1" t="s">
        <v>20</v>
      </c>
      <c r="B58" s="16">
        <v>1000</v>
      </c>
      <c r="C58" s="16">
        <v>1000</v>
      </c>
      <c r="D58" s="16">
        <v>1250</v>
      </c>
      <c r="E58" s="16">
        <v>1250</v>
      </c>
      <c r="F58" s="23">
        <f t="shared" si="3"/>
        <v>0</v>
      </c>
    </row>
    <row r="59" spans="1:6" x14ac:dyDescent="0.2">
      <c r="A59" s="1" t="s">
        <v>22</v>
      </c>
      <c r="B59" s="16">
        <v>6880.99</v>
      </c>
      <c r="C59" s="16">
        <v>10000</v>
      </c>
      <c r="D59" s="16">
        <v>7460</v>
      </c>
      <c r="E59" s="16">
        <v>10000</v>
      </c>
      <c r="F59" s="23">
        <f t="shared" si="3"/>
        <v>0.34048257372654156</v>
      </c>
    </row>
    <row r="60" spans="1:6" x14ac:dyDescent="0.2">
      <c r="A60" s="1" t="s">
        <v>23</v>
      </c>
      <c r="B60" s="16">
        <v>1263</v>
      </c>
      <c r="C60" s="16">
        <v>1890</v>
      </c>
      <c r="D60" s="16">
        <v>2100</v>
      </c>
      <c r="E60" s="16">
        <v>1800</v>
      </c>
      <c r="F60" s="23">
        <f t="shared" si="3"/>
        <v>-0.14285714285714285</v>
      </c>
    </row>
    <row r="61" spans="1:6" x14ac:dyDescent="0.2">
      <c r="A61" s="8" t="s">
        <v>80</v>
      </c>
      <c r="B61" s="26">
        <v>796327.61</v>
      </c>
      <c r="C61" s="26">
        <v>837805</v>
      </c>
      <c r="D61" s="26">
        <v>853165</v>
      </c>
      <c r="E61" s="26">
        <v>888350</v>
      </c>
      <c r="F61" s="27">
        <f t="shared" si="3"/>
        <v>4.1240557219295211E-2</v>
      </c>
    </row>
    <row r="62" spans="1:6" x14ac:dyDescent="0.2">
      <c r="A62" s="5"/>
      <c r="B62" s="20"/>
      <c r="C62" s="20"/>
      <c r="D62" s="20"/>
      <c r="E62" s="20"/>
      <c r="F62" s="25"/>
    </row>
    <row r="63" spans="1:6" x14ac:dyDescent="0.2">
      <c r="A63" s="15" t="s">
        <v>68</v>
      </c>
      <c r="B63" s="16"/>
      <c r="C63" s="16"/>
      <c r="D63" s="16"/>
      <c r="E63" s="16"/>
      <c r="F63" s="23"/>
    </row>
    <row r="64" spans="1:6" x14ac:dyDescent="0.2">
      <c r="A64" s="1" t="s">
        <v>0</v>
      </c>
      <c r="B64" s="16">
        <v>8654356</v>
      </c>
      <c r="C64" s="16">
        <v>8898909</v>
      </c>
      <c r="D64" s="16">
        <v>8954567</v>
      </c>
      <c r="E64" s="16">
        <v>9323228</v>
      </c>
      <c r="F64" s="23">
        <f t="shared" ref="F64:F87" si="6">(E64-D64)/D64</f>
        <v>4.1170164900212372E-2</v>
      </c>
    </row>
    <row r="65" spans="1:6" x14ac:dyDescent="0.2">
      <c r="A65" s="1" t="s">
        <v>2</v>
      </c>
      <c r="B65" s="16">
        <v>768905</v>
      </c>
      <c r="C65" s="16">
        <v>876091</v>
      </c>
      <c r="D65" s="16">
        <v>900000</v>
      </c>
      <c r="E65" s="16">
        <v>925000</v>
      </c>
      <c r="F65" s="23">
        <f t="shared" si="6"/>
        <v>2.7777777777777776E-2</v>
      </c>
    </row>
    <row r="66" spans="1:6" x14ac:dyDescent="0.2">
      <c r="A66" s="1" t="s">
        <v>3</v>
      </c>
      <c r="B66" s="16">
        <v>4500</v>
      </c>
      <c r="C66" s="16">
        <v>4500</v>
      </c>
      <c r="D66" s="16">
        <v>4500</v>
      </c>
      <c r="E66" s="16">
        <v>4500</v>
      </c>
      <c r="F66" s="23">
        <f t="shared" si="6"/>
        <v>0</v>
      </c>
    </row>
    <row r="67" spans="1:6" x14ac:dyDescent="0.2">
      <c r="A67" s="1" t="s">
        <v>4</v>
      </c>
      <c r="B67" s="16">
        <v>75789</v>
      </c>
      <c r="C67" s="16">
        <v>82121</v>
      </c>
      <c r="D67" s="16">
        <v>84000</v>
      </c>
      <c r="E67" s="16">
        <v>86500</v>
      </c>
      <c r="F67" s="23">
        <f t="shared" si="6"/>
        <v>2.976190476190476E-2</v>
      </c>
    </row>
    <row r="68" spans="1:6" x14ac:dyDescent="0.2">
      <c r="A68" s="1" t="s">
        <v>67</v>
      </c>
      <c r="B68" s="16">
        <f>SUM(B64:B65)*0.0765</f>
        <v>720879.46649999998</v>
      </c>
      <c r="C68" s="16">
        <f t="shared" ref="C68:E68" si="7">SUM(C64:C65)*0.0765</f>
        <v>747787.5</v>
      </c>
      <c r="D68" s="16">
        <f t="shared" si="7"/>
        <v>753874.37549999997</v>
      </c>
      <c r="E68" s="16">
        <f t="shared" si="7"/>
        <v>783989.44200000004</v>
      </c>
      <c r="F68" s="23">
        <f t="shared" si="6"/>
        <v>3.9947062108360618E-2</v>
      </c>
    </row>
    <row r="69" spans="1:6" x14ac:dyDescent="0.2">
      <c r="A69" s="1" t="s">
        <v>5</v>
      </c>
      <c r="B69" s="16">
        <v>48529.53</v>
      </c>
      <c r="C69" s="16">
        <v>51680</v>
      </c>
      <c r="D69" s="16">
        <v>50040</v>
      </c>
      <c r="E69" s="16">
        <v>52580</v>
      </c>
      <c r="F69" s="23">
        <f t="shared" si="6"/>
        <v>5.075939248601119E-2</v>
      </c>
    </row>
    <row r="70" spans="1:6" x14ac:dyDescent="0.2">
      <c r="A70" s="1" t="s">
        <v>91</v>
      </c>
      <c r="B70" s="16">
        <f>SUM(B64:B65)*0.175</f>
        <v>1649070.6749999998</v>
      </c>
      <c r="C70" s="16">
        <f t="shared" ref="C70:E70" si="8">SUM(C64:C65)*0.175</f>
        <v>1710625</v>
      </c>
      <c r="D70" s="16">
        <f t="shared" si="8"/>
        <v>1724549.2249999999</v>
      </c>
      <c r="E70" s="16">
        <f t="shared" si="8"/>
        <v>1793439.9</v>
      </c>
      <c r="F70" s="23">
        <f t="shared" si="6"/>
        <v>3.9947062108360548E-2</v>
      </c>
    </row>
    <row r="71" spans="1:6" x14ac:dyDescent="0.2">
      <c r="A71" s="1" t="s">
        <v>6</v>
      </c>
      <c r="B71" s="16">
        <v>8540</v>
      </c>
      <c r="C71" s="16">
        <v>9807</v>
      </c>
      <c r="D71" s="16">
        <v>10900</v>
      </c>
      <c r="E71" s="16">
        <v>11500</v>
      </c>
      <c r="F71" s="23">
        <f t="shared" si="6"/>
        <v>5.5045871559633031E-2</v>
      </c>
    </row>
    <row r="72" spans="1:6" x14ac:dyDescent="0.2">
      <c r="A72" s="1" t="s">
        <v>8</v>
      </c>
      <c r="B72" s="16">
        <v>56337.33</v>
      </c>
      <c r="C72" s="16">
        <v>31500</v>
      </c>
      <c r="D72" s="16">
        <v>39820</v>
      </c>
      <c r="E72" s="16">
        <v>48900</v>
      </c>
      <c r="F72" s="23">
        <f t="shared" si="6"/>
        <v>0.22802611752887997</v>
      </c>
    </row>
    <row r="73" spans="1:6" x14ac:dyDescent="0.2">
      <c r="A73" s="1" t="s">
        <v>9</v>
      </c>
      <c r="B73" s="16">
        <v>80450</v>
      </c>
      <c r="C73" s="16">
        <v>75434</v>
      </c>
      <c r="D73" s="16">
        <v>77500</v>
      </c>
      <c r="E73" s="16">
        <v>80000</v>
      </c>
      <c r="F73" s="23">
        <f t="shared" si="6"/>
        <v>3.2258064516129031E-2</v>
      </c>
    </row>
    <row r="74" spans="1:6" x14ac:dyDescent="0.2">
      <c r="A74" s="1" t="s">
        <v>10</v>
      </c>
      <c r="B74" s="16">
        <v>13187.59</v>
      </c>
      <c r="C74" s="16">
        <v>31800</v>
      </c>
      <c r="D74" s="16">
        <v>12355</v>
      </c>
      <c r="E74" s="16">
        <v>14000</v>
      </c>
      <c r="F74" s="23">
        <f t="shared" si="6"/>
        <v>0.13314447592067988</v>
      </c>
    </row>
    <row r="75" spans="1:6" x14ac:dyDescent="0.2">
      <c r="A75" s="1" t="s">
        <v>12</v>
      </c>
      <c r="B75" s="16">
        <v>1842.11</v>
      </c>
      <c r="C75" s="16">
        <v>1500</v>
      </c>
      <c r="D75" s="16">
        <v>2715</v>
      </c>
      <c r="E75" s="16">
        <v>2850</v>
      </c>
      <c r="F75" s="23">
        <f t="shared" si="6"/>
        <v>4.9723756906077346E-2</v>
      </c>
    </row>
    <row r="76" spans="1:6" x14ac:dyDescent="0.2">
      <c r="A76" s="1" t="s">
        <v>14</v>
      </c>
      <c r="B76" s="16">
        <v>17690</v>
      </c>
      <c r="C76" s="16">
        <v>18904</v>
      </c>
      <c r="D76" s="16">
        <v>20000</v>
      </c>
      <c r="E76" s="16">
        <v>22500</v>
      </c>
      <c r="F76" s="23">
        <f t="shared" si="6"/>
        <v>0.125</v>
      </c>
    </row>
    <row r="77" spans="1:6" x14ac:dyDescent="0.2">
      <c r="A77" s="1" t="s">
        <v>15</v>
      </c>
      <c r="B77" s="16">
        <v>4567</v>
      </c>
      <c r="C77" s="16">
        <v>4328</v>
      </c>
      <c r="D77" s="16">
        <v>4400</v>
      </c>
      <c r="E77" s="16">
        <v>4500</v>
      </c>
      <c r="F77" s="23">
        <f t="shared" si="6"/>
        <v>2.2727272727272728E-2</v>
      </c>
    </row>
    <row r="78" spans="1:6" x14ac:dyDescent="0.2">
      <c r="A78" s="1" t="s">
        <v>16</v>
      </c>
      <c r="B78" s="16">
        <v>555.58000000000004</v>
      </c>
      <c r="C78" s="16">
        <v>1200</v>
      </c>
      <c r="D78" s="16">
        <v>800</v>
      </c>
      <c r="E78" s="16">
        <v>800</v>
      </c>
      <c r="F78" s="23">
        <f t="shared" si="6"/>
        <v>0</v>
      </c>
    </row>
    <row r="79" spans="1:6" x14ac:dyDescent="0.2">
      <c r="A79" s="1" t="s">
        <v>18</v>
      </c>
      <c r="B79" s="16">
        <v>2157.6999999999998</v>
      </c>
      <c r="C79" s="16">
        <v>2600</v>
      </c>
      <c r="D79" s="16">
        <v>1650</v>
      </c>
      <c r="E79" s="16">
        <v>2500</v>
      </c>
      <c r="F79" s="23">
        <f t="shared" si="6"/>
        <v>0.51515151515151514</v>
      </c>
    </row>
    <row r="80" spans="1:6" x14ac:dyDescent="0.2">
      <c r="A80" s="1" t="s">
        <v>19</v>
      </c>
      <c r="B80" s="16">
        <v>38790</v>
      </c>
      <c r="C80" s="16">
        <v>39301</v>
      </c>
      <c r="D80" s="16">
        <v>40000</v>
      </c>
      <c r="E80" s="16">
        <v>40000</v>
      </c>
      <c r="F80" s="23">
        <f t="shared" si="6"/>
        <v>0</v>
      </c>
    </row>
    <row r="81" spans="1:6" x14ac:dyDescent="0.2">
      <c r="A81" s="1" t="s">
        <v>20</v>
      </c>
      <c r="B81" s="16">
        <v>7590</v>
      </c>
      <c r="C81" s="16">
        <v>7769</v>
      </c>
      <c r="D81" s="16">
        <v>7800</v>
      </c>
      <c r="E81" s="16">
        <v>8000</v>
      </c>
      <c r="F81" s="23">
        <f t="shared" si="6"/>
        <v>2.564102564102564E-2</v>
      </c>
    </row>
    <row r="82" spans="1:6" x14ac:dyDescent="0.2">
      <c r="A82" s="1" t="s">
        <v>24</v>
      </c>
      <c r="B82" s="16">
        <v>76790</v>
      </c>
      <c r="C82" s="16">
        <v>77890</v>
      </c>
      <c r="D82" s="16">
        <v>87800</v>
      </c>
      <c r="E82" s="16">
        <v>85000</v>
      </c>
      <c r="F82" s="23">
        <f t="shared" si="6"/>
        <v>-3.1890660592255128E-2</v>
      </c>
    </row>
    <row r="83" spans="1:6" x14ac:dyDescent="0.2">
      <c r="A83" s="1" t="s">
        <v>22</v>
      </c>
      <c r="B83" s="16">
        <v>10280.11</v>
      </c>
      <c r="C83" s="16">
        <v>8400</v>
      </c>
      <c r="D83" s="16">
        <v>8750</v>
      </c>
      <c r="E83" s="16">
        <v>8750</v>
      </c>
      <c r="F83" s="23">
        <f t="shared" si="6"/>
        <v>0</v>
      </c>
    </row>
    <row r="84" spans="1:6" x14ac:dyDescent="0.2">
      <c r="A84" s="1" t="s">
        <v>23</v>
      </c>
      <c r="B84" s="16">
        <v>6780</v>
      </c>
      <c r="C84" s="16">
        <v>7900</v>
      </c>
      <c r="D84" s="16">
        <v>15000</v>
      </c>
      <c r="E84" s="16">
        <v>10000</v>
      </c>
      <c r="F84" s="23">
        <f t="shared" si="6"/>
        <v>-0.33333333333333331</v>
      </c>
    </row>
    <row r="85" spans="1:6" x14ac:dyDescent="0.2">
      <c r="A85" s="8" t="s">
        <v>81</v>
      </c>
      <c r="B85" s="28">
        <f>SUM(B64:B84)</f>
        <v>12247587.091499995</v>
      </c>
      <c r="C85" s="28">
        <f>SUM(C64:C84)</f>
        <v>12690046.5</v>
      </c>
      <c r="D85" s="28">
        <f>SUM(D64:D84)</f>
        <v>12801020.600499999</v>
      </c>
      <c r="E85" s="28">
        <f>SUM(E64:E84)</f>
        <v>13308537.342</v>
      </c>
      <c r="F85" s="27">
        <f t="shared" si="6"/>
        <v>3.9646584232524255E-2</v>
      </c>
    </row>
    <row r="86" spans="1:6" x14ac:dyDescent="0.2">
      <c r="A86" s="5"/>
      <c r="B86" s="21"/>
      <c r="C86" s="21"/>
      <c r="D86" s="21"/>
      <c r="E86" s="21"/>
      <c r="F86" s="23"/>
    </row>
    <row r="87" spans="1:6" x14ac:dyDescent="0.2">
      <c r="A87" s="15" t="s">
        <v>69</v>
      </c>
      <c r="B87" s="16"/>
      <c r="C87" s="16"/>
      <c r="D87" s="16"/>
      <c r="E87" s="16"/>
      <c r="F87" s="23" t="e">
        <f t="shared" si="6"/>
        <v>#DIV/0!</v>
      </c>
    </row>
    <row r="88" spans="1:6" x14ac:dyDescent="0.2">
      <c r="A88" s="1" t="s">
        <v>7</v>
      </c>
      <c r="B88" s="16">
        <v>245543</v>
      </c>
      <c r="C88" s="16">
        <v>287967</v>
      </c>
      <c r="D88" s="16">
        <v>275000</v>
      </c>
      <c r="E88" s="16">
        <v>300000</v>
      </c>
      <c r="F88" s="23">
        <f>(E88-D88)/D88</f>
        <v>9.0909090909090912E-2</v>
      </c>
    </row>
    <row r="89" spans="1:6" x14ac:dyDescent="0.2">
      <c r="A89" s="1" t="s">
        <v>9</v>
      </c>
      <c r="B89" s="16">
        <v>0</v>
      </c>
      <c r="C89" s="16">
        <v>200</v>
      </c>
      <c r="D89" s="16">
        <v>0</v>
      </c>
      <c r="E89" s="16">
        <v>0</v>
      </c>
      <c r="F89" s="23" t="e">
        <f>(E89-D89)/D89</f>
        <v>#DIV/0!</v>
      </c>
    </row>
    <row r="90" spans="1:6" x14ac:dyDescent="0.2">
      <c r="A90" s="1" t="s">
        <v>22</v>
      </c>
      <c r="B90" s="16">
        <v>3457</v>
      </c>
      <c r="C90" s="16">
        <v>2478</v>
      </c>
      <c r="D90" s="16">
        <v>3500</v>
      </c>
      <c r="E90" s="16">
        <v>3500</v>
      </c>
      <c r="F90" s="23">
        <f>(E90-D90)/D90</f>
        <v>0</v>
      </c>
    </row>
    <row r="91" spans="1:6" x14ac:dyDescent="0.2">
      <c r="A91" s="8" t="s">
        <v>82</v>
      </c>
      <c r="B91" s="28">
        <f>SUM(B88:B90)</f>
        <v>249000</v>
      </c>
      <c r="C91" s="28">
        <f t="shared" ref="C91:E91" si="9">SUM(C88:C90)</f>
        <v>290645</v>
      </c>
      <c r="D91" s="28">
        <f t="shared" si="9"/>
        <v>278500</v>
      </c>
      <c r="E91" s="28">
        <f t="shared" si="9"/>
        <v>303500</v>
      </c>
      <c r="F91" s="27">
        <f>(E91-D91)/D91</f>
        <v>8.9766606822262118E-2</v>
      </c>
    </row>
    <row r="92" spans="1:6" x14ac:dyDescent="0.2">
      <c r="A92" s="9"/>
      <c r="B92" s="21"/>
      <c r="C92" s="21"/>
      <c r="D92" s="21"/>
      <c r="E92" s="21"/>
      <c r="F92" s="25"/>
    </row>
    <row r="93" spans="1:6" x14ac:dyDescent="0.2">
      <c r="A93" s="15" t="s">
        <v>27</v>
      </c>
      <c r="B93" s="16"/>
      <c r="C93" s="16"/>
      <c r="D93" s="16"/>
      <c r="E93" s="16"/>
      <c r="F93" s="23"/>
    </row>
    <row r="94" spans="1:6" x14ac:dyDescent="0.2">
      <c r="A94" s="1" t="s">
        <v>0</v>
      </c>
      <c r="B94" s="16">
        <v>8398098</v>
      </c>
      <c r="C94" s="16">
        <v>8434657</v>
      </c>
      <c r="D94" s="16">
        <v>8557868</v>
      </c>
      <c r="E94" s="16">
        <v>8765709</v>
      </c>
      <c r="F94" s="23">
        <f t="shared" ref="F94:F113" si="10">(E94-D94)/D94</f>
        <v>2.4286539591402905E-2</v>
      </c>
    </row>
    <row r="95" spans="1:6" x14ac:dyDescent="0.2">
      <c r="A95" s="1" t="s">
        <v>2</v>
      </c>
      <c r="B95" s="16">
        <v>908085</v>
      </c>
      <c r="C95" s="16">
        <v>925654</v>
      </c>
      <c r="D95" s="16">
        <v>950000</v>
      </c>
      <c r="E95" s="16">
        <v>1000000</v>
      </c>
      <c r="F95" s="23">
        <f t="shared" si="10"/>
        <v>5.2631578947368418E-2</v>
      </c>
    </row>
    <row r="96" spans="1:6" x14ac:dyDescent="0.2">
      <c r="A96" s="1" t="s">
        <v>3</v>
      </c>
      <c r="B96" s="16">
        <v>4582</v>
      </c>
      <c r="C96" s="16">
        <v>5690</v>
      </c>
      <c r="D96" s="16">
        <v>5690</v>
      </c>
      <c r="E96" s="16">
        <v>5690</v>
      </c>
      <c r="F96" s="23">
        <f t="shared" si="10"/>
        <v>0</v>
      </c>
    </row>
    <row r="97" spans="1:6" x14ac:dyDescent="0.2">
      <c r="A97" s="1" t="s">
        <v>4</v>
      </c>
      <c r="B97" s="16">
        <v>804</v>
      </c>
      <c r="C97" s="16">
        <v>940</v>
      </c>
      <c r="D97" s="16">
        <v>880</v>
      </c>
      <c r="E97" s="16">
        <v>1010</v>
      </c>
      <c r="F97" s="23">
        <f t="shared" si="10"/>
        <v>0.14772727272727273</v>
      </c>
    </row>
    <row r="98" spans="1:6" x14ac:dyDescent="0.2">
      <c r="A98" s="1" t="s">
        <v>67</v>
      </c>
      <c r="B98" s="16">
        <f>SUM(B94:B95)*0.0765</f>
        <v>711922.99950000003</v>
      </c>
      <c r="C98" s="16">
        <f t="shared" ref="C98:E98" si="11">SUM(C94:C95)*0.0765</f>
        <v>716063.79149999993</v>
      </c>
      <c r="D98" s="16">
        <f t="shared" si="11"/>
        <v>727351.902</v>
      </c>
      <c r="E98" s="16">
        <f t="shared" si="11"/>
        <v>747076.73849999998</v>
      </c>
      <c r="F98" s="23">
        <f t="shared" si="10"/>
        <v>2.7118697903673009E-2</v>
      </c>
    </row>
    <row r="99" spans="1:6" x14ac:dyDescent="0.2">
      <c r="A99" s="1" t="s">
        <v>5</v>
      </c>
      <c r="B99" s="16">
        <v>46458</v>
      </c>
      <c r="C99" s="16">
        <v>46894</v>
      </c>
      <c r="D99" s="16">
        <v>48698</v>
      </c>
      <c r="E99" s="16">
        <v>50121</v>
      </c>
      <c r="F99" s="23">
        <f t="shared" si="10"/>
        <v>2.9220912563144276E-2</v>
      </c>
    </row>
    <row r="100" spans="1:6" x14ac:dyDescent="0.2">
      <c r="A100" s="1" t="s">
        <v>92</v>
      </c>
      <c r="B100" s="16">
        <f>SUM(B94:B95)*0.175</f>
        <v>1628582.0249999999</v>
      </c>
      <c r="C100" s="16">
        <f t="shared" ref="C100:E100" si="12">SUM(C94:C95)*0.175</f>
        <v>1638054.4249999998</v>
      </c>
      <c r="D100" s="16">
        <f t="shared" si="12"/>
        <v>1663876.9</v>
      </c>
      <c r="E100" s="16">
        <f t="shared" si="12"/>
        <v>1708999.075</v>
      </c>
      <c r="F100" s="23">
        <f t="shared" si="10"/>
        <v>2.7118697903673071E-2</v>
      </c>
    </row>
    <row r="101" spans="1:6" x14ac:dyDescent="0.2">
      <c r="A101" s="1" t="s">
        <v>6</v>
      </c>
      <c r="B101" s="16">
        <v>8347</v>
      </c>
      <c r="C101" s="16">
        <v>8765</v>
      </c>
      <c r="D101" s="16">
        <v>7679</v>
      </c>
      <c r="E101" s="16">
        <v>8000</v>
      </c>
      <c r="F101" s="23">
        <f t="shared" si="10"/>
        <v>4.1802318010157574E-2</v>
      </c>
    </row>
    <row r="102" spans="1:6" x14ac:dyDescent="0.2">
      <c r="A102" s="1" t="s">
        <v>8</v>
      </c>
      <c r="B102" s="16">
        <v>16161.86</v>
      </c>
      <c r="C102" s="16">
        <v>43453</v>
      </c>
      <c r="D102" s="16">
        <v>45430</v>
      </c>
      <c r="E102" s="16">
        <v>46500</v>
      </c>
      <c r="F102" s="23">
        <f t="shared" si="10"/>
        <v>2.3552718467972706E-2</v>
      </c>
    </row>
    <row r="103" spans="1:6" x14ac:dyDescent="0.2">
      <c r="A103" s="1" t="s">
        <v>9</v>
      </c>
      <c r="B103" s="16">
        <v>75098</v>
      </c>
      <c r="C103" s="16">
        <v>77653</v>
      </c>
      <c r="D103" s="16">
        <v>80000</v>
      </c>
      <c r="E103" s="16">
        <v>82500</v>
      </c>
      <c r="F103" s="23">
        <f t="shared" si="10"/>
        <v>3.125E-2</v>
      </c>
    </row>
    <row r="104" spans="1:6" x14ac:dyDescent="0.2">
      <c r="A104" s="1" t="s">
        <v>14</v>
      </c>
      <c r="B104" s="16">
        <v>15098</v>
      </c>
      <c r="C104" s="16">
        <v>15431</v>
      </c>
      <c r="D104" s="16">
        <v>16980</v>
      </c>
      <c r="E104" s="16">
        <v>17500</v>
      </c>
      <c r="F104" s="23">
        <f t="shared" si="10"/>
        <v>3.0624263839811542E-2</v>
      </c>
    </row>
    <row r="105" spans="1:6" x14ac:dyDescent="0.2">
      <c r="A105" s="1" t="s">
        <v>15</v>
      </c>
      <c r="B105" s="16">
        <v>1509</v>
      </c>
      <c r="C105" s="16">
        <v>1516</v>
      </c>
      <c r="D105" s="16">
        <v>1600</v>
      </c>
      <c r="E105" s="16">
        <v>1600</v>
      </c>
      <c r="F105" s="23">
        <f t="shared" si="10"/>
        <v>0</v>
      </c>
    </row>
    <row r="106" spans="1:6" x14ac:dyDescent="0.2">
      <c r="A106" s="1" t="s">
        <v>18</v>
      </c>
      <c r="B106" s="16">
        <v>1090</v>
      </c>
      <c r="C106" s="16">
        <v>1108</v>
      </c>
      <c r="D106" s="16">
        <v>1200</v>
      </c>
      <c r="E106" s="16">
        <v>1200</v>
      </c>
      <c r="F106" s="23">
        <f t="shared" si="10"/>
        <v>0</v>
      </c>
    </row>
    <row r="107" spans="1:6" x14ac:dyDescent="0.2">
      <c r="A107" s="1" t="s">
        <v>19</v>
      </c>
      <c r="B107" s="16">
        <v>21006</v>
      </c>
      <c r="C107" s="16">
        <v>22568</v>
      </c>
      <c r="D107" s="16">
        <v>25467</v>
      </c>
      <c r="E107" s="16">
        <v>26000</v>
      </c>
      <c r="F107" s="23">
        <f t="shared" si="10"/>
        <v>2.0929045431342521E-2</v>
      </c>
    </row>
    <row r="108" spans="1:6" x14ac:dyDescent="0.2">
      <c r="A108" s="1" t="s">
        <v>20</v>
      </c>
      <c r="B108" s="16">
        <v>5460</v>
      </c>
      <c r="C108" s="16">
        <v>5509</v>
      </c>
      <c r="D108" s="16">
        <v>5700</v>
      </c>
      <c r="E108" s="16">
        <v>6000</v>
      </c>
      <c r="F108" s="23">
        <f t="shared" si="10"/>
        <v>5.2631578947368418E-2</v>
      </c>
    </row>
    <row r="109" spans="1:6" x14ac:dyDescent="0.2">
      <c r="A109" s="1" t="s">
        <v>22</v>
      </c>
      <c r="B109" s="16">
        <v>12722.46</v>
      </c>
      <c r="C109" s="16">
        <v>10000</v>
      </c>
      <c r="D109" s="16">
        <v>9720</v>
      </c>
      <c r="E109" s="16">
        <v>10800</v>
      </c>
      <c r="F109" s="23">
        <f t="shared" si="10"/>
        <v>0.1111111111111111</v>
      </c>
    </row>
    <row r="110" spans="1:6" x14ac:dyDescent="0.2">
      <c r="A110" s="1" t="s">
        <v>24</v>
      </c>
      <c r="B110" s="16">
        <v>54890</v>
      </c>
      <c r="C110" s="16">
        <v>56453</v>
      </c>
      <c r="D110" s="16">
        <v>61345</v>
      </c>
      <c r="E110" s="16">
        <v>60000</v>
      </c>
      <c r="F110" s="23">
        <f t="shared" si="10"/>
        <v>-2.1925177276061619E-2</v>
      </c>
    </row>
    <row r="111" spans="1:6" x14ac:dyDescent="0.2">
      <c r="A111" s="1" t="s">
        <v>22</v>
      </c>
      <c r="B111" s="16">
        <v>7679</v>
      </c>
      <c r="C111" s="16">
        <v>8763</v>
      </c>
      <c r="D111" s="16">
        <v>8250</v>
      </c>
      <c r="E111" s="16">
        <v>8500</v>
      </c>
      <c r="F111" s="23">
        <f t="shared" si="10"/>
        <v>3.0303030303030304E-2</v>
      </c>
    </row>
    <row r="112" spans="1:6" x14ac:dyDescent="0.2">
      <c r="A112" s="1" t="s">
        <v>23</v>
      </c>
      <c r="B112" s="16">
        <v>5646</v>
      </c>
      <c r="C112" s="16">
        <v>5432</v>
      </c>
      <c r="D112" s="16">
        <v>5250</v>
      </c>
      <c r="E112" s="16">
        <v>7500</v>
      </c>
      <c r="F112" s="23">
        <f t="shared" si="10"/>
        <v>0.42857142857142855</v>
      </c>
    </row>
    <row r="113" spans="1:6" x14ac:dyDescent="0.2">
      <c r="A113" s="8" t="s">
        <v>83</v>
      </c>
      <c r="B113" s="28">
        <f>SUM(B94:B112)</f>
        <v>11923239.344500002</v>
      </c>
      <c r="C113" s="28">
        <f t="shared" ref="C113:E113" si="13">SUM(C94:C112)</f>
        <v>12024604.216499999</v>
      </c>
      <c r="D113" s="28">
        <f t="shared" si="13"/>
        <v>12222985.802000001</v>
      </c>
      <c r="E113" s="28">
        <f t="shared" si="13"/>
        <v>12554705.813499998</v>
      </c>
      <c r="F113" s="27">
        <f t="shared" si="10"/>
        <v>2.713903271046254E-2</v>
      </c>
    </row>
    <row r="114" spans="1:6" x14ac:dyDescent="0.2">
      <c r="A114" s="5"/>
      <c r="B114" s="21"/>
      <c r="C114" s="21"/>
      <c r="D114" s="21"/>
      <c r="E114" s="21"/>
      <c r="F114" s="25"/>
    </row>
    <row r="115" spans="1:6" x14ac:dyDescent="0.2">
      <c r="A115" s="15" t="s">
        <v>70</v>
      </c>
      <c r="B115" s="16"/>
      <c r="C115" s="16"/>
      <c r="D115" s="16"/>
      <c r="E115" s="16"/>
      <c r="F115" s="23"/>
    </row>
    <row r="116" spans="1:6" x14ac:dyDescent="0.2">
      <c r="A116" s="1" t="s">
        <v>0</v>
      </c>
      <c r="B116" s="16">
        <v>2544561</v>
      </c>
      <c r="C116" s="16">
        <v>2567876</v>
      </c>
      <c r="D116" s="16">
        <v>2676780</v>
      </c>
      <c r="E116" s="16">
        <v>2757890</v>
      </c>
      <c r="F116" s="23">
        <f t="shared" ref="F116:F132" si="14">(E116-D116)/D116</f>
        <v>3.0301332197640449E-2</v>
      </c>
    </row>
    <row r="117" spans="1:6" x14ac:dyDescent="0.2">
      <c r="A117" s="1" t="s">
        <v>1</v>
      </c>
      <c r="B117" s="16">
        <v>21284.29</v>
      </c>
      <c r="C117" s="16">
        <v>22570</v>
      </c>
      <c r="D117" s="16">
        <v>21600</v>
      </c>
      <c r="E117" s="16">
        <v>0</v>
      </c>
      <c r="F117" s="23">
        <f t="shared" si="14"/>
        <v>-1</v>
      </c>
    </row>
    <row r="118" spans="1:6" x14ac:dyDescent="0.2">
      <c r="A118" s="1" t="s">
        <v>2</v>
      </c>
      <c r="B118" s="16">
        <v>24353</v>
      </c>
      <c r="C118" s="16">
        <v>22109</v>
      </c>
      <c r="D118" s="16">
        <v>23090</v>
      </c>
      <c r="E118" s="16">
        <v>25430</v>
      </c>
      <c r="F118" s="23">
        <f t="shared" si="14"/>
        <v>0.10134257254222608</v>
      </c>
    </row>
    <row r="119" spans="1:6" x14ac:dyDescent="0.2">
      <c r="A119" s="1" t="s">
        <v>67</v>
      </c>
      <c r="B119" s="16">
        <f>SUM(B116:B117)*0.0765</f>
        <v>196287.164685</v>
      </c>
      <c r="C119" s="16">
        <f t="shared" ref="C119:E119" si="15">SUM(C116:C117)*0.0765</f>
        <v>198169.11900000001</v>
      </c>
      <c r="D119" s="16">
        <f t="shared" si="15"/>
        <v>206426.07</v>
      </c>
      <c r="E119" s="16">
        <f t="shared" si="15"/>
        <v>210978.58499999999</v>
      </c>
      <c r="F119" s="23">
        <f t="shared" si="14"/>
        <v>2.2053973124615437E-2</v>
      </c>
    </row>
    <row r="120" spans="1:6" x14ac:dyDescent="0.2">
      <c r="A120" s="1" t="s">
        <v>5</v>
      </c>
      <c r="B120" s="16">
        <v>11885.99</v>
      </c>
      <c r="C120" s="16">
        <v>13435</v>
      </c>
      <c r="D120" s="16">
        <v>15654</v>
      </c>
      <c r="E120" s="16">
        <v>16121</v>
      </c>
      <c r="F120" s="23">
        <f t="shared" si="14"/>
        <v>2.9832630637536731E-2</v>
      </c>
    </row>
    <row r="121" spans="1:6" x14ac:dyDescent="0.2">
      <c r="A121" s="1" t="s">
        <v>66</v>
      </c>
      <c r="B121" s="16">
        <f>SUM(B116:B117)*0.1219</f>
        <v>312776.540851</v>
      </c>
      <c r="C121" s="16">
        <f t="shared" ref="C121:E121" si="16">SUM(C116:C117)*0.1219</f>
        <v>315775.36739999999</v>
      </c>
      <c r="D121" s="16">
        <f t="shared" si="16"/>
        <v>328932.522</v>
      </c>
      <c r="E121" s="16">
        <f t="shared" si="16"/>
        <v>336186.79099999997</v>
      </c>
      <c r="F121" s="23">
        <f t="shared" si="14"/>
        <v>2.2053973124615423E-2</v>
      </c>
    </row>
    <row r="122" spans="1:6" x14ac:dyDescent="0.2">
      <c r="A122" s="1" t="s">
        <v>6</v>
      </c>
      <c r="B122" s="16">
        <v>1215</v>
      </c>
      <c r="C122" s="16">
        <v>1345</v>
      </c>
      <c r="D122" s="16">
        <v>1455</v>
      </c>
      <c r="E122" s="16">
        <v>1489</v>
      </c>
      <c r="F122" s="23">
        <f t="shared" si="14"/>
        <v>2.3367697594501718E-2</v>
      </c>
    </row>
    <row r="123" spans="1:6" x14ac:dyDescent="0.2">
      <c r="A123" s="1" t="s">
        <v>8</v>
      </c>
      <c r="B123" s="16">
        <v>23670.35</v>
      </c>
      <c r="C123" s="16">
        <v>30000</v>
      </c>
      <c r="D123" s="16">
        <v>24000</v>
      </c>
      <c r="E123" s="16">
        <v>28020</v>
      </c>
      <c r="F123" s="23">
        <f t="shared" si="14"/>
        <v>0.16750000000000001</v>
      </c>
    </row>
    <row r="124" spans="1:6" x14ac:dyDescent="0.2">
      <c r="A124" s="1" t="s">
        <v>9</v>
      </c>
      <c r="B124" s="16">
        <v>666.95</v>
      </c>
      <c r="C124" s="16">
        <v>2075</v>
      </c>
      <c r="D124" s="16">
        <v>1050</v>
      </c>
      <c r="E124" s="16">
        <v>2975</v>
      </c>
      <c r="F124" s="23">
        <f t="shared" si="14"/>
        <v>1.8333333333333333</v>
      </c>
    </row>
    <row r="125" spans="1:6" x14ac:dyDescent="0.2">
      <c r="A125" s="1" t="s">
        <v>11</v>
      </c>
      <c r="B125" s="16">
        <v>1564</v>
      </c>
      <c r="C125" s="16">
        <v>1675</v>
      </c>
      <c r="D125" s="16">
        <v>1790</v>
      </c>
      <c r="E125" s="16">
        <v>1800</v>
      </c>
      <c r="F125" s="23">
        <f t="shared" si="14"/>
        <v>5.5865921787709499E-3</v>
      </c>
    </row>
    <row r="126" spans="1:6" x14ac:dyDescent="0.2">
      <c r="A126" s="1" t="s">
        <v>14</v>
      </c>
      <c r="B126" s="16">
        <v>7678</v>
      </c>
      <c r="C126" s="16">
        <v>7790</v>
      </c>
      <c r="D126" s="16">
        <v>7865</v>
      </c>
      <c r="E126" s="16">
        <v>7900</v>
      </c>
      <c r="F126" s="23">
        <f t="shared" si="14"/>
        <v>4.4500953591862687E-3</v>
      </c>
    </row>
    <row r="127" spans="1:6" x14ac:dyDescent="0.2">
      <c r="A127" s="1" t="s">
        <v>15</v>
      </c>
      <c r="B127" s="16">
        <v>250</v>
      </c>
      <c r="C127" s="16">
        <v>275</v>
      </c>
      <c r="D127" s="16">
        <v>300</v>
      </c>
      <c r="E127" s="16">
        <v>300</v>
      </c>
      <c r="F127" s="23">
        <f t="shared" si="14"/>
        <v>0</v>
      </c>
    </row>
    <row r="128" spans="1:6" x14ac:dyDescent="0.2">
      <c r="A128" s="1" t="s">
        <v>18</v>
      </c>
      <c r="B128" s="16">
        <v>0</v>
      </c>
      <c r="C128" s="16">
        <v>200</v>
      </c>
      <c r="D128" s="16">
        <v>500</v>
      </c>
      <c r="E128" s="16">
        <v>250</v>
      </c>
      <c r="F128" s="23">
        <f t="shared" si="14"/>
        <v>-0.5</v>
      </c>
    </row>
    <row r="129" spans="1:6" x14ac:dyDescent="0.2">
      <c r="A129" s="1" t="s">
        <v>19</v>
      </c>
      <c r="B129" s="16">
        <v>1727.89</v>
      </c>
      <c r="C129" s="16">
        <v>4300</v>
      </c>
      <c r="D129" s="16">
        <v>2000</v>
      </c>
      <c r="E129" s="16">
        <v>4625</v>
      </c>
      <c r="F129" s="23">
        <f t="shared" si="14"/>
        <v>1.3125</v>
      </c>
    </row>
    <row r="130" spans="1:6" x14ac:dyDescent="0.2">
      <c r="A130" s="1" t="s">
        <v>20</v>
      </c>
      <c r="B130" s="16">
        <v>1381</v>
      </c>
      <c r="C130" s="16">
        <v>1385</v>
      </c>
      <c r="D130" s="16">
        <v>1400</v>
      </c>
      <c r="E130" s="16">
        <v>1560</v>
      </c>
      <c r="F130" s="23">
        <f t="shared" si="14"/>
        <v>0.11428571428571428</v>
      </c>
    </row>
    <row r="131" spans="1:6" x14ac:dyDescent="0.2">
      <c r="A131" s="1" t="s">
        <v>22</v>
      </c>
      <c r="B131" s="16">
        <v>354009</v>
      </c>
      <c r="C131" s="16">
        <v>375898</v>
      </c>
      <c r="D131" s="16">
        <v>409080</v>
      </c>
      <c r="E131" s="16">
        <v>425000</v>
      </c>
      <c r="F131" s="23">
        <f t="shared" si="14"/>
        <v>3.8916593331377723E-2</v>
      </c>
    </row>
    <row r="132" spans="1:6" x14ac:dyDescent="0.2">
      <c r="A132" s="8" t="s">
        <v>84</v>
      </c>
      <c r="B132" s="28">
        <f>SUM(B116:B131)</f>
        <v>3503310.1755360011</v>
      </c>
      <c r="C132" s="28">
        <f t="shared" ref="C132:E132" si="17">SUM(C116:C131)</f>
        <v>3564877.4863999998</v>
      </c>
      <c r="D132" s="28">
        <f t="shared" si="17"/>
        <v>3721922.5919999997</v>
      </c>
      <c r="E132" s="28">
        <f t="shared" si="17"/>
        <v>3820525.3760000002</v>
      </c>
      <c r="F132" s="27">
        <f t="shared" si="14"/>
        <v>2.6492432758257769E-2</v>
      </c>
    </row>
    <row r="133" spans="1:6" x14ac:dyDescent="0.2">
      <c r="A133" s="5"/>
      <c r="B133" s="21"/>
      <c r="C133" s="21"/>
      <c r="D133" s="21"/>
      <c r="E133" s="21"/>
      <c r="F133" s="25"/>
    </row>
    <row r="134" spans="1:6" x14ac:dyDescent="0.2">
      <c r="A134" s="15" t="s">
        <v>71</v>
      </c>
      <c r="B134" s="16"/>
      <c r="C134" s="16"/>
      <c r="D134" s="16"/>
      <c r="E134" s="16"/>
      <c r="F134" s="23"/>
    </row>
    <row r="135" spans="1:6" x14ac:dyDescent="0.2">
      <c r="A135" s="1" t="s">
        <v>0</v>
      </c>
      <c r="B135" s="16">
        <v>509080</v>
      </c>
      <c r="C135" s="16">
        <v>514108</v>
      </c>
      <c r="D135" s="16">
        <v>521205</v>
      </c>
      <c r="E135" s="16">
        <v>526560</v>
      </c>
      <c r="F135" s="23">
        <f t="shared" ref="F135:F147" si="18">(E135-D135)/D135</f>
        <v>1.0274268282153855E-2</v>
      </c>
    </row>
    <row r="136" spans="1:6" x14ac:dyDescent="0.2">
      <c r="A136" s="1" t="s">
        <v>93</v>
      </c>
      <c r="B136" s="16">
        <v>10201</v>
      </c>
      <c r="C136" s="16">
        <v>14508</v>
      </c>
      <c r="D136" s="16">
        <v>15000</v>
      </c>
      <c r="E136" s="16">
        <v>15000</v>
      </c>
      <c r="F136" s="23">
        <f t="shared" si="18"/>
        <v>0</v>
      </c>
    </row>
    <row r="137" spans="1:6" x14ac:dyDescent="0.2">
      <c r="A137" s="1" t="s">
        <v>67</v>
      </c>
      <c r="B137" s="16">
        <f>SUM(B135:B136)*0.0765</f>
        <v>39724.996500000001</v>
      </c>
      <c r="C137" s="16">
        <f t="shared" ref="C137:E137" si="19">SUM(C135:C136)*0.0765</f>
        <v>40439.123999999996</v>
      </c>
      <c r="D137" s="16">
        <f t="shared" si="19"/>
        <v>41019.682500000003</v>
      </c>
      <c r="E137" s="16">
        <f t="shared" si="19"/>
        <v>41429.339999999997</v>
      </c>
      <c r="F137" s="23">
        <f t="shared" si="18"/>
        <v>9.986852043527979E-3</v>
      </c>
    </row>
    <row r="138" spans="1:6" x14ac:dyDescent="0.2">
      <c r="A138" s="1" t="s">
        <v>5</v>
      </c>
      <c r="B138" s="16">
        <v>56090</v>
      </c>
      <c r="C138" s="16">
        <v>54030</v>
      </c>
      <c r="D138" s="16">
        <v>56090</v>
      </c>
      <c r="E138" s="16">
        <v>57500</v>
      </c>
      <c r="F138" s="23">
        <f t="shared" si="18"/>
        <v>2.51381707969335E-2</v>
      </c>
    </row>
    <row r="139" spans="1:6" x14ac:dyDescent="0.2">
      <c r="A139" s="1" t="s">
        <v>66</v>
      </c>
      <c r="B139" s="16">
        <f>SUM(B135:B136)*0.1219</f>
        <v>63300.353899999995</v>
      </c>
      <c r="C139" s="16">
        <f t="shared" ref="C139:E139" si="20">SUM(C135:C136)*0.1219</f>
        <v>64438.290399999998</v>
      </c>
      <c r="D139" s="16">
        <f t="shared" si="20"/>
        <v>65363.389499999997</v>
      </c>
      <c r="E139" s="16">
        <f t="shared" si="20"/>
        <v>66016.16399999999</v>
      </c>
      <c r="F139" s="23">
        <f t="shared" si="18"/>
        <v>9.9868520435280102E-3</v>
      </c>
    </row>
    <row r="140" spans="1:6" x14ac:dyDescent="0.2">
      <c r="A140" s="1" t="s">
        <v>6</v>
      </c>
      <c r="B140" s="16">
        <v>875</v>
      </c>
      <c r="C140" s="16">
        <v>900</v>
      </c>
      <c r="D140" s="16">
        <v>950</v>
      </c>
      <c r="E140" s="16">
        <v>1000</v>
      </c>
      <c r="F140" s="23">
        <f t="shared" si="18"/>
        <v>5.2631578947368418E-2</v>
      </c>
    </row>
    <row r="141" spans="1:6" x14ac:dyDescent="0.2">
      <c r="A141" s="1" t="s">
        <v>8</v>
      </c>
      <c r="B141" s="16">
        <v>13509</v>
      </c>
      <c r="C141" s="16">
        <v>14090</v>
      </c>
      <c r="D141" s="16">
        <v>14500</v>
      </c>
      <c r="E141" s="16">
        <v>14750</v>
      </c>
      <c r="F141" s="23">
        <f t="shared" si="18"/>
        <v>1.7241379310344827E-2</v>
      </c>
    </row>
    <row r="142" spans="1:6" x14ac:dyDescent="0.2">
      <c r="A142" s="1" t="s">
        <v>10</v>
      </c>
      <c r="B142" s="16">
        <v>1809</v>
      </c>
      <c r="C142" s="16">
        <v>1921</v>
      </c>
      <c r="D142" s="16">
        <v>2000</v>
      </c>
      <c r="E142" s="16">
        <v>2000</v>
      </c>
      <c r="F142" s="23">
        <f t="shared" si="18"/>
        <v>0</v>
      </c>
    </row>
    <row r="143" spans="1:6" x14ac:dyDescent="0.2">
      <c r="A143" s="1" t="s">
        <v>14</v>
      </c>
      <c r="B143" s="16">
        <v>2540</v>
      </c>
      <c r="C143" s="16">
        <v>2658</v>
      </c>
      <c r="D143" s="16">
        <v>2750</v>
      </c>
      <c r="E143" s="16">
        <v>3000</v>
      </c>
      <c r="F143" s="23">
        <f t="shared" si="18"/>
        <v>9.0909090909090912E-2</v>
      </c>
    </row>
    <row r="144" spans="1:6" x14ac:dyDescent="0.2">
      <c r="A144" s="1" t="s">
        <v>15</v>
      </c>
      <c r="B144" s="16">
        <v>500</v>
      </c>
      <c r="C144" s="16">
        <v>550</v>
      </c>
      <c r="D144" s="16">
        <v>600</v>
      </c>
      <c r="E144" s="16">
        <v>650</v>
      </c>
      <c r="F144" s="23">
        <f t="shared" si="18"/>
        <v>8.3333333333333329E-2</v>
      </c>
    </row>
    <row r="145" spans="1:6" x14ac:dyDescent="0.2">
      <c r="A145" s="1" t="s">
        <v>22</v>
      </c>
      <c r="B145" s="16">
        <v>20980</v>
      </c>
      <c r="C145" s="16">
        <v>22080</v>
      </c>
      <c r="D145" s="16">
        <v>23021</v>
      </c>
      <c r="E145" s="16">
        <v>24000</v>
      </c>
      <c r="F145" s="23">
        <f t="shared" si="18"/>
        <v>4.2526388949220277E-2</v>
      </c>
    </row>
    <row r="146" spans="1:6" x14ac:dyDescent="0.2">
      <c r="A146" s="1" t="s">
        <v>23</v>
      </c>
      <c r="B146" s="16">
        <v>1000</v>
      </c>
      <c r="C146" s="16">
        <v>2430</v>
      </c>
      <c r="D146" s="16">
        <v>2750</v>
      </c>
      <c r="E146" s="16">
        <v>500</v>
      </c>
      <c r="F146" s="23">
        <f t="shared" si="18"/>
        <v>-0.81818181818181823</v>
      </c>
    </row>
    <row r="147" spans="1:6" x14ac:dyDescent="0.2">
      <c r="A147" s="8" t="s">
        <v>85</v>
      </c>
      <c r="B147" s="28">
        <f>SUM(B135:B146)</f>
        <v>719609.3504</v>
      </c>
      <c r="C147" s="28">
        <f t="shared" ref="C147:E147" si="21">SUM(C135:C146)</f>
        <v>732152.41439999989</v>
      </c>
      <c r="D147" s="28">
        <f t="shared" si="21"/>
        <v>745249.07200000004</v>
      </c>
      <c r="E147" s="28">
        <f t="shared" si="21"/>
        <v>752405.50399999996</v>
      </c>
      <c r="F147" s="27">
        <f t="shared" si="18"/>
        <v>9.6027385593308225E-3</v>
      </c>
    </row>
    <row r="148" spans="1:6" x14ac:dyDescent="0.2">
      <c r="A148" s="5"/>
      <c r="B148" s="21"/>
      <c r="C148" s="21"/>
      <c r="D148" s="21"/>
      <c r="E148" s="21"/>
      <c r="F148" s="25"/>
    </row>
    <row r="149" spans="1:6" x14ac:dyDescent="0.2">
      <c r="A149" s="15" t="s">
        <v>72</v>
      </c>
      <c r="B149" s="16"/>
      <c r="C149" s="16"/>
      <c r="D149" s="16"/>
      <c r="E149" s="16"/>
      <c r="F149" s="23"/>
    </row>
    <row r="150" spans="1:6" x14ac:dyDescent="0.2">
      <c r="A150" s="1" t="s">
        <v>0</v>
      </c>
      <c r="B150" s="16">
        <v>3409805</v>
      </c>
      <c r="C150" s="16">
        <v>3565412</v>
      </c>
      <c r="D150" s="16">
        <v>3678900</v>
      </c>
      <c r="E150" s="16">
        <v>3771033</v>
      </c>
      <c r="F150" s="23">
        <f t="shared" ref="F150:F166" si="22">(E150-D150)/D150</f>
        <v>2.5043627171165293E-2</v>
      </c>
    </row>
    <row r="151" spans="1:6" x14ac:dyDescent="0.2">
      <c r="A151" s="1" t="s">
        <v>93</v>
      </c>
      <c r="B151" s="16">
        <v>15403</v>
      </c>
      <c r="C151" s="16">
        <v>14302</v>
      </c>
      <c r="D151" s="16">
        <v>16000</v>
      </c>
      <c r="E151" s="16">
        <v>16000</v>
      </c>
      <c r="F151" s="23">
        <f t="shared" si="22"/>
        <v>0</v>
      </c>
    </row>
    <row r="152" spans="1:6" x14ac:dyDescent="0.2">
      <c r="A152" s="1" t="s">
        <v>3</v>
      </c>
      <c r="B152" s="16">
        <v>1500</v>
      </c>
      <c r="C152" s="16">
        <v>1500</v>
      </c>
      <c r="D152" s="16">
        <v>1500</v>
      </c>
      <c r="E152" s="16">
        <v>1500</v>
      </c>
      <c r="F152" s="23">
        <f t="shared" si="22"/>
        <v>0</v>
      </c>
    </row>
    <row r="153" spans="1:6" x14ac:dyDescent="0.2">
      <c r="A153" s="1" t="s">
        <v>67</v>
      </c>
      <c r="B153" s="16">
        <f>SUM(B150:B151)*0.0765</f>
        <v>262028.41199999998</v>
      </c>
      <c r="C153" s="16">
        <f t="shared" ref="C153:E153" si="23">SUM(C150:C151)*0.0765</f>
        <v>273848.12099999998</v>
      </c>
      <c r="D153" s="16">
        <f t="shared" si="23"/>
        <v>282659.84999999998</v>
      </c>
      <c r="E153" s="16">
        <f t="shared" si="23"/>
        <v>289708.0245</v>
      </c>
      <c r="F153" s="23">
        <f t="shared" si="22"/>
        <v>2.4935180925058947E-2</v>
      </c>
    </row>
    <row r="154" spans="1:6" x14ac:dyDescent="0.2">
      <c r="A154" s="1" t="s">
        <v>5</v>
      </c>
      <c r="B154" s="16">
        <v>87890</v>
      </c>
      <c r="C154" s="16">
        <v>90808</v>
      </c>
      <c r="D154" s="16">
        <v>92000</v>
      </c>
      <c r="E154" s="16">
        <v>94300</v>
      </c>
      <c r="F154" s="23">
        <f t="shared" si="22"/>
        <v>2.5000000000000001E-2</v>
      </c>
    </row>
    <row r="155" spans="1:6" x14ac:dyDescent="0.2">
      <c r="A155" s="1" t="s">
        <v>66</v>
      </c>
      <c r="B155" s="16">
        <f>SUM(B150:B151)*0.1219</f>
        <v>417532.85519999999</v>
      </c>
      <c r="C155" s="16">
        <f t="shared" ref="C155:E155" si="24">SUM(C150:C151)*0.1219</f>
        <v>436367.13659999997</v>
      </c>
      <c r="D155" s="16">
        <f t="shared" si="24"/>
        <v>450408.31</v>
      </c>
      <c r="E155" s="16">
        <f t="shared" si="24"/>
        <v>461639.32269999996</v>
      </c>
      <c r="F155" s="23">
        <f t="shared" si="22"/>
        <v>2.4935180925058784E-2</v>
      </c>
    </row>
    <row r="156" spans="1:6" x14ac:dyDescent="0.2">
      <c r="A156" s="1" t="s">
        <v>6</v>
      </c>
      <c r="B156" s="16">
        <v>1500</v>
      </c>
      <c r="C156" s="16">
        <v>1430</v>
      </c>
      <c r="D156" s="16">
        <v>1590</v>
      </c>
      <c r="E156" s="16">
        <v>1750</v>
      </c>
      <c r="F156" s="23">
        <f t="shared" si="22"/>
        <v>0.10062893081761007</v>
      </c>
    </row>
    <row r="157" spans="1:6" x14ac:dyDescent="0.2">
      <c r="A157" s="1" t="s">
        <v>94</v>
      </c>
      <c r="B157" s="16">
        <v>453090</v>
      </c>
      <c r="C157" s="16">
        <v>455087</v>
      </c>
      <c r="D157" s="16">
        <v>435000</v>
      </c>
      <c r="E157" s="16">
        <v>475000</v>
      </c>
      <c r="F157" s="23">
        <f t="shared" si="22"/>
        <v>9.1954022988505746E-2</v>
      </c>
    </row>
    <row r="158" spans="1:6" x14ac:dyDescent="0.2">
      <c r="A158" s="1" t="s">
        <v>9</v>
      </c>
      <c r="B158" s="16">
        <v>1830</v>
      </c>
      <c r="C158" s="16">
        <v>1800</v>
      </c>
      <c r="D158" s="16">
        <v>1800</v>
      </c>
      <c r="E158" s="16">
        <v>2105</v>
      </c>
      <c r="F158" s="23">
        <f t="shared" si="22"/>
        <v>0.16944444444444445</v>
      </c>
    </row>
    <row r="159" spans="1:6" x14ac:dyDescent="0.2">
      <c r="A159" s="1" t="s">
        <v>14</v>
      </c>
      <c r="B159" s="16">
        <v>1572.59</v>
      </c>
      <c r="C159" s="16">
        <v>1800</v>
      </c>
      <c r="D159" s="16">
        <v>1790</v>
      </c>
      <c r="E159" s="16">
        <v>1800</v>
      </c>
      <c r="F159" s="23">
        <f t="shared" si="22"/>
        <v>5.5865921787709499E-3</v>
      </c>
    </row>
    <row r="160" spans="1:6" x14ac:dyDescent="0.2">
      <c r="A160" s="1" t="s">
        <v>15</v>
      </c>
      <c r="B160" s="16">
        <v>208</v>
      </c>
      <c r="C160" s="16">
        <v>340</v>
      </c>
      <c r="D160" s="16">
        <v>500</v>
      </c>
      <c r="E160" s="16">
        <v>500</v>
      </c>
      <c r="F160" s="23">
        <f t="shared" si="22"/>
        <v>0</v>
      </c>
    </row>
    <row r="161" spans="1:6" x14ac:dyDescent="0.2">
      <c r="A161" s="1" t="s">
        <v>17</v>
      </c>
      <c r="B161" s="16">
        <v>20909</v>
      </c>
      <c r="C161" s="16">
        <v>21087</v>
      </c>
      <c r="D161" s="16">
        <v>22000</v>
      </c>
      <c r="E161" s="16">
        <v>22000</v>
      </c>
      <c r="F161" s="23">
        <f t="shared" si="22"/>
        <v>0</v>
      </c>
    </row>
    <row r="162" spans="1:6" x14ac:dyDescent="0.2">
      <c r="A162" s="1" t="s">
        <v>18</v>
      </c>
      <c r="B162" s="16">
        <v>3209</v>
      </c>
      <c r="C162" s="16">
        <v>3400</v>
      </c>
      <c r="D162" s="16">
        <v>5000</v>
      </c>
      <c r="E162" s="16">
        <v>4000</v>
      </c>
      <c r="F162" s="23">
        <f t="shared" si="22"/>
        <v>-0.2</v>
      </c>
    </row>
    <row r="163" spans="1:6" x14ac:dyDescent="0.2">
      <c r="A163" s="1" t="s">
        <v>19</v>
      </c>
      <c r="B163" s="16">
        <v>7577.43</v>
      </c>
      <c r="C163" s="16">
        <v>15000</v>
      </c>
      <c r="D163" s="16">
        <v>15000</v>
      </c>
      <c r="E163" s="16">
        <v>15000</v>
      </c>
      <c r="F163" s="23">
        <f t="shared" si="22"/>
        <v>0</v>
      </c>
    </row>
    <row r="164" spans="1:6" x14ac:dyDescent="0.2">
      <c r="A164" s="1" t="s">
        <v>20</v>
      </c>
      <c r="B164" s="16">
        <v>6453</v>
      </c>
      <c r="C164" s="16">
        <v>7000</v>
      </c>
      <c r="D164" s="16">
        <v>6510</v>
      </c>
      <c r="E164" s="16">
        <v>6510</v>
      </c>
      <c r="F164" s="23">
        <f t="shared" si="22"/>
        <v>0</v>
      </c>
    </row>
    <row r="165" spans="1:6" x14ac:dyDescent="0.2">
      <c r="A165" s="1" t="s">
        <v>22</v>
      </c>
      <c r="B165" s="16">
        <v>7438.61</v>
      </c>
      <c r="C165" s="16">
        <v>8000</v>
      </c>
      <c r="D165" s="16">
        <v>8650</v>
      </c>
      <c r="E165" s="16">
        <v>8000</v>
      </c>
      <c r="F165" s="23">
        <f t="shared" si="22"/>
        <v>-7.5144508670520235E-2</v>
      </c>
    </row>
    <row r="166" spans="1:6" x14ac:dyDescent="0.2">
      <c r="A166" s="8" t="s">
        <v>86</v>
      </c>
      <c r="B166" s="28">
        <f>SUM(B150:B165)</f>
        <v>4697946.8972000005</v>
      </c>
      <c r="C166" s="28">
        <f t="shared" ref="C166:E166" si="25">SUM(C150:C165)</f>
        <v>4897181.2576000001</v>
      </c>
      <c r="D166" s="28">
        <f t="shared" si="25"/>
        <v>5019308.16</v>
      </c>
      <c r="E166" s="28">
        <f t="shared" si="25"/>
        <v>5170845.3471999997</v>
      </c>
      <c r="F166" s="27">
        <f t="shared" si="22"/>
        <v>3.0190851481810509E-2</v>
      </c>
    </row>
    <row r="167" spans="1:6" x14ac:dyDescent="0.2">
      <c r="A167" s="5"/>
      <c r="B167" s="21"/>
      <c r="C167" s="21"/>
      <c r="D167" s="21"/>
      <c r="E167" s="21"/>
      <c r="F167" s="25"/>
    </row>
    <row r="168" spans="1:6" x14ac:dyDescent="0.2">
      <c r="A168" s="15" t="s">
        <v>73</v>
      </c>
      <c r="B168" s="16"/>
      <c r="C168" s="16"/>
      <c r="D168" s="16"/>
      <c r="E168" s="16"/>
      <c r="F168" s="23"/>
    </row>
    <row r="169" spans="1:6" x14ac:dyDescent="0.2">
      <c r="A169" s="1" t="s">
        <v>0</v>
      </c>
      <c r="B169" s="16">
        <v>101178.72</v>
      </c>
      <c r="C169" s="16">
        <v>107430</v>
      </c>
      <c r="D169" s="16">
        <v>106970</v>
      </c>
      <c r="E169" s="16">
        <v>115320</v>
      </c>
      <c r="F169" s="23">
        <f t="shared" ref="F169:F185" si="26">(E169-D169)/D169</f>
        <v>7.8059268953912311E-2</v>
      </c>
    </row>
    <row r="170" spans="1:6" x14ac:dyDescent="0.2">
      <c r="A170" s="1" t="s">
        <v>3</v>
      </c>
      <c r="B170" s="16">
        <v>4500</v>
      </c>
      <c r="C170" s="16">
        <v>4500</v>
      </c>
      <c r="D170" s="16">
        <v>4500</v>
      </c>
      <c r="E170" s="16">
        <v>4500</v>
      </c>
      <c r="F170" s="23">
        <f t="shared" si="26"/>
        <v>0</v>
      </c>
    </row>
    <row r="171" spans="1:6" x14ac:dyDescent="0.2">
      <c r="A171" s="1" t="s">
        <v>67</v>
      </c>
      <c r="B171" s="16">
        <f>B169*0.0765</f>
        <v>7740.1720800000003</v>
      </c>
      <c r="C171" s="16">
        <f t="shared" ref="C171:E171" si="27">C169*0.0765</f>
        <v>8218.3950000000004</v>
      </c>
      <c r="D171" s="16">
        <f t="shared" si="27"/>
        <v>8183.2049999999999</v>
      </c>
      <c r="E171" s="16">
        <f t="shared" si="27"/>
        <v>8821.98</v>
      </c>
      <c r="F171" s="23">
        <f t="shared" si="26"/>
        <v>7.805926895391227E-2</v>
      </c>
    </row>
    <row r="172" spans="1:6" x14ac:dyDescent="0.2">
      <c r="A172" s="1" t="s">
        <v>9</v>
      </c>
      <c r="B172" s="16">
        <v>770</v>
      </c>
      <c r="C172" s="16">
        <v>800</v>
      </c>
      <c r="D172" s="16">
        <v>810</v>
      </c>
      <c r="E172" s="16">
        <v>1000</v>
      </c>
      <c r="F172" s="23">
        <f t="shared" si="26"/>
        <v>0.23456790123456789</v>
      </c>
    </row>
    <row r="173" spans="1:6" x14ac:dyDescent="0.2">
      <c r="A173" s="1" t="s">
        <v>14</v>
      </c>
      <c r="B173" s="16">
        <v>1211.45</v>
      </c>
      <c r="C173" s="16">
        <v>1600</v>
      </c>
      <c r="D173" s="16">
        <v>1320</v>
      </c>
      <c r="E173" s="16">
        <v>1450</v>
      </c>
      <c r="F173" s="23">
        <f t="shared" si="26"/>
        <v>9.8484848484848481E-2</v>
      </c>
    </row>
    <row r="174" spans="1:6" x14ac:dyDescent="0.2">
      <c r="A174" s="1" t="s">
        <v>15</v>
      </c>
      <c r="B174" s="16">
        <v>232.09</v>
      </c>
      <c r="C174" s="16">
        <v>300</v>
      </c>
      <c r="D174" s="16">
        <v>255</v>
      </c>
      <c r="E174" s="16">
        <v>300</v>
      </c>
      <c r="F174" s="23">
        <f t="shared" si="26"/>
        <v>0.17647058823529413</v>
      </c>
    </row>
    <row r="175" spans="1:6" x14ac:dyDescent="0.2">
      <c r="A175" s="1" t="s">
        <v>19</v>
      </c>
      <c r="B175" s="16">
        <v>2608.67</v>
      </c>
      <c r="C175" s="16">
        <v>3500</v>
      </c>
      <c r="D175" s="16">
        <v>2890</v>
      </c>
      <c r="E175" s="16">
        <v>3500</v>
      </c>
      <c r="F175" s="23">
        <f t="shared" si="26"/>
        <v>0.21107266435986158</v>
      </c>
    </row>
    <row r="176" spans="1:6" x14ac:dyDescent="0.2">
      <c r="A176" s="1" t="s">
        <v>20</v>
      </c>
      <c r="B176" s="16">
        <v>1631.13</v>
      </c>
      <c r="C176" s="16">
        <v>1700</v>
      </c>
      <c r="D176" s="16">
        <v>1640</v>
      </c>
      <c r="E176" s="16">
        <v>1700</v>
      </c>
      <c r="F176" s="23">
        <f t="shared" si="26"/>
        <v>3.6585365853658534E-2</v>
      </c>
    </row>
    <row r="177" spans="1:6" x14ac:dyDescent="0.2">
      <c r="A177" s="1" t="s">
        <v>21</v>
      </c>
      <c r="B177" s="16">
        <v>10909</v>
      </c>
      <c r="C177" s="16">
        <v>11020</v>
      </c>
      <c r="D177" s="16">
        <v>12000</v>
      </c>
      <c r="E177" s="16">
        <v>12000</v>
      </c>
      <c r="F177" s="23">
        <f t="shared" si="26"/>
        <v>0</v>
      </c>
    </row>
    <row r="178" spans="1:6" x14ac:dyDescent="0.2">
      <c r="A178" s="1" t="s">
        <v>95</v>
      </c>
      <c r="B178" s="16">
        <v>2808.77</v>
      </c>
      <c r="C178" s="16">
        <v>3000</v>
      </c>
      <c r="D178" s="16">
        <v>2955</v>
      </c>
      <c r="E178" s="16">
        <v>6000</v>
      </c>
      <c r="F178" s="23">
        <f t="shared" si="26"/>
        <v>1.0304568527918783</v>
      </c>
    </row>
    <row r="179" spans="1:6" x14ac:dyDescent="0.2">
      <c r="A179" s="1" t="s">
        <v>22</v>
      </c>
      <c r="B179" s="16">
        <v>2641.04</v>
      </c>
      <c r="C179" s="16">
        <v>2000</v>
      </c>
      <c r="D179" s="16">
        <v>2000</v>
      </c>
      <c r="E179" s="16">
        <v>2000</v>
      </c>
      <c r="F179" s="23">
        <f t="shared" si="26"/>
        <v>0</v>
      </c>
    </row>
    <row r="180" spans="1:6" x14ac:dyDescent="0.2">
      <c r="A180" s="8" t="s">
        <v>87</v>
      </c>
      <c r="B180" s="28">
        <f>SUM(B169:B179)</f>
        <v>136231.04208000001</v>
      </c>
      <c r="C180" s="28">
        <f t="shared" ref="C180:E180" si="28">SUM(C169:C179)</f>
        <v>144068.39500000002</v>
      </c>
      <c r="D180" s="28">
        <f t="shared" si="28"/>
        <v>143523.20500000002</v>
      </c>
      <c r="E180" s="28">
        <f t="shared" si="28"/>
        <v>156591.97999999998</v>
      </c>
      <c r="F180" s="27">
        <f t="shared" si="26"/>
        <v>9.1056878223977539E-2</v>
      </c>
    </row>
    <row r="181" spans="1:6" x14ac:dyDescent="0.2">
      <c r="B181" s="16"/>
      <c r="C181" s="16"/>
      <c r="D181" s="16"/>
      <c r="E181" s="16"/>
      <c r="F181" s="23"/>
    </row>
    <row r="182" spans="1:6" x14ac:dyDescent="0.2">
      <c r="A182" s="15" t="s">
        <v>77</v>
      </c>
      <c r="B182" s="16">
        <f>B39</f>
        <v>22941725.91</v>
      </c>
      <c r="C182" s="16">
        <f t="shared" ref="C182:E182" si="29">C39</f>
        <v>23390032</v>
      </c>
      <c r="D182" s="16">
        <f t="shared" si="29"/>
        <v>24059685</v>
      </c>
      <c r="E182" s="16">
        <f t="shared" si="29"/>
        <v>24448575</v>
      </c>
      <c r="F182" s="27">
        <f t="shared" si="26"/>
        <v>1.6163553263477889E-2</v>
      </c>
    </row>
    <row r="183" spans="1:6" x14ac:dyDescent="0.2">
      <c r="A183" s="15" t="s">
        <v>76</v>
      </c>
      <c r="B183" s="19">
        <f>SUM(B180,B166,B147,B132,B91,B85,B61)</f>
        <v>22350012.166715994</v>
      </c>
      <c r="C183" s="19">
        <f t="shared" ref="C183:E183" si="30">SUM(C180,C166,C147,C132,C91,C85,C61)</f>
        <v>23156776.053399999</v>
      </c>
      <c r="D183" s="19">
        <f t="shared" si="30"/>
        <v>23562688.629499998</v>
      </c>
      <c r="E183" s="19">
        <f t="shared" si="30"/>
        <v>24400755.549199998</v>
      </c>
      <c r="F183" s="27">
        <f t="shared" si="26"/>
        <v>3.5567542094952526E-2</v>
      </c>
    </row>
    <row r="184" spans="1:6" x14ac:dyDescent="0.2">
      <c r="A184" s="15" t="s">
        <v>78</v>
      </c>
      <c r="B184" s="19">
        <f>B182-B183</f>
        <v>591713.74328400567</v>
      </c>
      <c r="C184" s="19">
        <f t="shared" ref="C184:E184" si="31">C182-C183</f>
        <v>233255.94660000131</v>
      </c>
      <c r="D184" s="19">
        <f t="shared" si="31"/>
        <v>496996.37050000206</v>
      </c>
      <c r="E184" s="19">
        <f t="shared" si="31"/>
        <v>47819.450800001621</v>
      </c>
      <c r="F184" s="27">
        <f t="shared" si="26"/>
        <v>-0.90378309855282646</v>
      </c>
    </row>
    <row r="185" spans="1:6" x14ac:dyDescent="0.2">
      <c r="A185" s="15" t="s">
        <v>79</v>
      </c>
      <c r="B185" s="29">
        <v>2787890</v>
      </c>
      <c r="C185" s="29">
        <f>B185+C184</f>
        <v>3021145.9466000013</v>
      </c>
      <c r="D185" s="29">
        <f t="shared" ref="D185:E185" si="32">C185+D184</f>
        <v>3518142.3171000034</v>
      </c>
      <c r="E185" s="29">
        <f t="shared" si="32"/>
        <v>3565961.767900005</v>
      </c>
      <c r="F185" s="27">
        <f t="shared" si="26"/>
        <v>1.3592244568269508E-2</v>
      </c>
    </row>
    <row r="756" spans="8:8" x14ac:dyDescent="0.2">
      <c r="H756" s="10"/>
    </row>
    <row r="1243" spans="7:7" x14ac:dyDescent="0.2">
      <c r="G1243" s="11"/>
    </row>
  </sheetData>
  <mergeCells count="1">
    <mergeCell ref="A1:F1"/>
  </mergeCells>
  <pageMargins left="0.7" right="0.7" top="0.75" bottom="0.75" header="0.3" footer="0.3"/>
  <pageSetup paperSize="5" scale="10" orientation="landscape"/>
  <rowBreaks count="9" manualBreakCount="9">
    <brk id="72" max="16383" man="1"/>
    <brk id="948" max="16383" man="1"/>
    <brk id="962" max="16383" man="1"/>
    <brk id="1101" max="16383" man="1"/>
    <brk id="1165" max="16383" man="1"/>
    <brk id="1225" max="16383" man="1"/>
    <brk id="1364" max="16383" man="1"/>
    <brk id="1386" max="16383" man="1"/>
    <brk id="1456" max="16383" man="1"/>
  </rowBreaks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c3da832f-3ecf-443d-91e7-99457f1877f8" xsi:nil="true"/>
    <Comments xmlns="c3da832f-3ecf-443d-91e7-99457f1877f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98F2D86927094FB725CCED44C41431" ma:contentTypeVersion="11" ma:contentTypeDescription="Create a new document." ma:contentTypeScope="" ma:versionID="fc3f1c603c9c6ef1094a96c67bd5fb5c">
  <xsd:schema xmlns:xsd="http://www.w3.org/2001/XMLSchema" xmlns:xs="http://www.w3.org/2001/XMLSchema" xmlns:p="http://schemas.microsoft.com/office/2006/metadata/properties" xmlns:ns2="c3da832f-3ecf-443d-91e7-99457f1877f8" xmlns:ns3="b06b1bca-4aad-41ab-bd2f-6e8d6f0c1215" targetNamespace="http://schemas.microsoft.com/office/2006/metadata/properties" ma:root="true" ma:fieldsID="9c1170d7f35c8f3ba0aac669d6caa6bd" ns2:_="" ns3:_="">
    <xsd:import namespace="c3da832f-3ecf-443d-91e7-99457f1877f8"/>
    <xsd:import namespace="b06b1bca-4aad-41ab-bd2f-6e8d6f0c12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Comments" minOccurs="0"/>
                <xsd:element ref="ns2:MediaServiceAutoTag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da832f-3ecf-443d-91e7-99457f1877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Comments" ma:index="13" nillable="true" ma:displayName="Comments" ma:description="5/3 Please map objectives, add notes, and provide suggested times" ma:internalName="Comments">
      <xsd:simpleType>
        <xsd:restriction base="dms:Note">
          <xsd:maxLength value="255"/>
        </xsd:restriction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_Flow_SignoffStatus" ma:index="18" nillable="true" ma:displayName="Sign-off status" ma:internalName="_x0024_Resources_x003a_core_x002c_Signoff_Status_x003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6b1bca-4aad-41ab-bd2f-6e8d6f0c121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2681C7-0614-496D-8DA6-91FC230C71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3DE6D55-C583-44CC-9BD5-B468141AA030}">
  <ds:schemaRefs>
    <ds:schemaRef ds:uri="http://schemas.microsoft.com/office/2006/metadata/properties"/>
    <ds:schemaRef ds:uri="http://schemas.microsoft.com/office/infopath/2007/PartnerControls"/>
    <ds:schemaRef ds:uri="c3da832f-3ecf-443d-91e7-99457f1877f8"/>
  </ds:schemaRefs>
</ds:datastoreItem>
</file>

<file path=customXml/itemProps3.xml><?xml version="1.0" encoding="utf-8"?>
<ds:datastoreItem xmlns:ds="http://schemas.openxmlformats.org/officeDocument/2006/customXml" ds:itemID="{10D49CEE-99BE-419D-A4EC-F93ADFA748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da832f-3ecf-443d-91e7-99457f1877f8"/>
    <ds:schemaRef ds:uri="b06b1bca-4aad-41ab-bd2f-6e8d6f0c12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Summary</vt:lpstr>
      <vt:lpstr>'Budget Summary'!Print_Titles</vt:lpstr>
    </vt:vector>
  </TitlesOfParts>
  <Company>Stimulsoft Reports 2013.1.1600 from 2 April 2013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Kombos, Thanasis</dc:creator>
  <cp:lastModifiedBy>Microsoft Office User</cp:lastModifiedBy>
  <cp:lastPrinted>2015-09-28T15:17:17Z</cp:lastPrinted>
  <dcterms:created xsi:type="dcterms:W3CDTF">2014-10-13T11:56:26Z</dcterms:created>
  <dcterms:modified xsi:type="dcterms:W3CDTF">2024-04-21T14:46:49Z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0x0101007398F2D86927094FB725CCED44C41431</vt:lpwstr>
  </property>
</Properties>
</file>